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22" activeTab="2"/>
  </bookViews>
  <sheets>
    <sheet name="PC Work Sheet" sheetId="1" r:id="rId1"/>
    <sheet name="PC Instructions" sheetId="2" r:id="rId2"/>
    <sheet name="Analog Work Sheet Blank" sheetId="3" r:id="rId3"/>
    <sheet name="Analog Work Sheet Sample" sheetId="4" r:id="rId4"/>
  </sheets>
  <definedNames>
    <definedName name="_xlnm.Print_Area" localSheetId="2">'Analog Work Sheet Blank'!$B$2:$I$72</definedName>
    <definedName name="_xlnm.Print_Area" localSheetId="3">'Analog Work Sheet Sample'!$B$2:$I$72</definedName>
  </definedNames>
  <calcPr fullCalcOnLoad="1"/>
</workbook>
</file>

<file path=xl/sharedStrings.xml><?xml version="1.0" encoding="utf-8"?>
<sst xmlns="http://schemas.openxmlformats.org/spreadsheetml/2006/main" count="321" uniqueCount="131">
  <si>
    <t>Pounds</t>
  </si>
  <si>
    <t>Feet</t>
  </si>
  <si>
    <t>Estimated Modification Weight</t>
  </si>
  <si>
    <t>Location Fwd/Aft of Aft Deckhouse Bulkhead</t>
  </si>
  <si>
    <t>Location Above/Below the Main Deck</t>
  </si>
  <si>
    <t>Weight</t>
  </si>
  <si>
    <t>VCG</t>
  </si>
  <si>
    <t>LCG</t>
  </si>
  <si>
    <t>VCG abv BL</t>
  </si>
  <si>
    <t>LCG Aft FP</t>
  </si>
  <si>
    <t>Long Tons</t>
  </si>
  <si>
    <t>Bhd Aft FP</t>
  </si>
  <si>
    <t>Deck Abv BL</t>
  </si>
  <si>
    <t>Weight - LTs</t>
  </si>
  <si>
    <t>LCG - Ft-LTs</t>
  </si>
  <si>
    <t>VCG - Ft-LTs</t>
  </si>
  <si>
    <t>Global Moments</t>
  </si>
  <si>
    <t xml:space="preserve">Local LCG/VCG Offsets    </t>
  </si>
  <si>
    <t xml:space="preserve">Starting Lightship Conditions          </t>
  </si>
  <si>
    <t>Precent Changes in Lightship</t>
  </si>
  <si>
    <t>Net Weight Changes</t>
  </si>
  <si>
    <t xml:space="preserve">Revised Lightship Conditions          </t>
  </si>
  <si>
    <t xml:space="preserve">Lightship Precent Change Triggers       </t>
  </si>
  <si>
    <t>Weight Change</t>
  </si>
  <si>
    <t>LCG Change</t>
  </si>
  <si>
    <t>VCG Change</t>
  </si>
  <si>
    <t>Caution</t>
  </si>
  <si>
    <t>Warning</t>
  </si>
  <si>
    <t>Initials</t>
  </si>
  <si>
    <t>Date</t>
  </si>
  <si>
    <t xml:space="preserve">Lightship Precent Change Trigger Counters       </t>
  </si>
  <si>
    <t>"1" = Trigger Value has been Exceeded</t>
  </si>
  <si>
    <t>Fishing Vessel Lightship Changes Log Sheet</t>
  </si>
  <si>
    <t>JW</t>
  </si>
  <si>
    <t>F/V CFIVSAC Test Vessel  -  ON 1234567890</t>
  </si>
  <si>
    <t>Fishing Vessel Lightship Changes Log Sheet Instructions</t>
  </si>
  <si>
    <t>1.  When estimating the weight of the modification include all components of the modification.  For example;</t>
  </si>
  <si>
    <t>New Trawl Winch - Include the winch, new trawl wires, hydraulic motors and piping, and supporting structure.</t>
  </si>
  <si>
    <t>2.  More Instructions</t>
  </si>
  <si>
    <t>Modification Description and General Location</t>
  </si>
  <si>
    <t>Estimate to the Nearest 50 Pounds</t>
  </si>
  <si>
    <t>Added New Net Reel &amp; Foundation Aft of Fish Hold #2</t>
  </si>
  <si>
    <t>Added New Net on New Net Reel</t>
  </si>
  <si>
    <t>Added New Net Reel Hydraulics</t>
  </si>
  <si>
    <t>Removed Gilson Winch &amp; Wire Port Side of Pilot House</t>
  </si>
  <si>
    <t xml:space="preserve">New Net Reel - Include the net reel, hydraulic motors and piping, and supporting structure. Also include any new net and gear. </t>
  </si>
  <si>
    <t>(+) Aft of Bhd    (-) Fwd of Bhd Estimate to the Nearest Six (6) Inches</t>
  </si>
  <si>
    <t>(+) Abv Deck    (-) Blw Deck Estimate to the Nearest Six (6) Inches</t>
  </si>
  <si>
    <t>Box "C"</t>
  </si>
  <si>
    <t>Box "A"</t>
  </si>
  <si>
    <t>Box "B"</t>
  </si>
  <si>
    <t xml:space="preserve">Starting Lightship Conditions    </t>
  </si>
  <si>
    <t>VCG Above Main Deck</t>
  </si>
  <si>
    <t>LCG Aft of House Bulkhead</t>
  </si>
  <si>
    <t>Box "D"</t>
  </si>
  <si>
    <t>Box "E"</t>
  </si>
  <si>
    <t>Box "F"</t>
  </si>
  <si>
    <t>Box "G"</t>
  </si>
  <si>
    <t>Box "H"</t>
  </si>
  <si>
    <t>(+) Aft of Bhd        (-) Fwd of Bhd Estimate to the Nearest Six (6) Inches</t>
  </si>
  <si>
    <t>(+) Abv Deck       (-) Blw Deck Estimate to the Nearest Six (6) Inches</t>
  </si>
  <si>
    <t>Foot-Pounds</t>
  </si>
  <si>
    <t>Modification's Vertical Moment</t>
  </si>
  <si>
    <t>Modification's Horizontal Moment</t>
  </si>
  <si>
    <t>Lightship's Horizontal Moment</t>
  </si>
  <si>
    <t>Lightship's Vertical Moment</t>
  </si>
  <si>
    <t>Multiply Box "A" by Box "B" and Enter the Results in Box "D"</t>
  </si>
  <si>
    <t>Multiply Box "A" by Box "C" and Enter the Results in Box "E"</t>
  </si>
  <si>
    <t>Box "I"</t>
  </si>
  <si>
    <t>Box "J"</t>
  </si>
  <si>
    <t>Multiply Box "F" by Box "G" and Enter the Results in Box "I"</t>
  </si>
  <si>
    <t>Multiply Box "F" by Box "H" and Enter the Results in Box "J"</t>
  </si>
  <si>
    <t>Add Box "D" and Box "I" and Enter the Results in Box "K"</t>
  </si>
  <si>
    <t>Box "K"</t>
  </si>
  <si>
    <t>Box "L"</t>
  </si>
  <si>
    <t>Revised Horizontal Moment</t>
  </si>
  <si>
    <t>Revised Vertical Moment</t>
  </si>
  <si>
    <t>Add Box "E" and Box "J" and Enter the Results in Box "L"</t>
  </si>
  <si>
    <t>For the 1st log sheet the values must be supplied by the Naval Architect</t>
  </si>
  <si>
    <t>Step #2  -  Calculate the Horizontal &amp; Vertical Weight Moments for the Starting Baseline Conditions</t>
  </si>
  <si>
    <t>Fishing Vessel Modification and Alteration Logging Sheet</t>
  </si>
  <si>
    <t>: Fishing Vessel's Name</t>
  </si>
  <si>
    <t>: Date</t>
  </si>
  <si>
    <t>Step #3  -  Record the Modification or Alteration to the Vessel</t>
  </si>
  <si>
    <t>Step #4  -  Calculate the Weight Moments for the Modification or Alteration</t>
  </si>
  <si>
    <t>Step #5  -  Calculate the Combined Weight Moments for the Modification or Alteration and the Old Lightship</t>
  </si>
  <si>
    <t>Step #6  -  Calculate the New Baseline Conditions with the Modification or Alteration Included</t>
  </si>
  <si>
    <t>Add Box "A" and Box "F" and Enter the Results in Box "M"</t>
  </si>
  <si>
    <t>Box "M"</t>
  </si>
  <si>
    <t>Box "N"</t>
  </si>
  <si>
    <t>Box "O"</t>
  </si>
  <si>
    <t>Divide Box "K" by Box "M" and Enter the Results in Box "N"</t>
  </si>
  <si>
    <t>Divide Box "L" by Box "M" and Enter the Results in Box "O"</t>
  </si>
  <si>
    <t>Step #1  -  Enter the Log Sheet Starting Baseline Conditions</t>
  </si>
  <si>
    <t>: Logging Sheet # (Enter Sequential Numbers - 1, 2, 3, Etc.)</t>
  </si>
  <si>
    <t>For all subsequent log sheets copy the values from the previous log sheet's Box "M", "N", &amp; "O"</t>
  </si>
  <si>
    <t xml:space="preserve">Current Lightship Conditions    </t>
  </si>
  <si>
    <t>Enter the Value in Box "A" from Log Sheet #1 (Values from the NA)</t>
  </si>
  <si>
    <t>Enter the Value in Box "B" from Log Sheet #1 (Values from the NA)</t>
  </si>
  <si>
    <t>Enter the Value in Box "C" from Log Sheet #1 (Values from the NA)</t>
  </si>
  <si>
    <t>Box "P"</t>
  </si>
  <si>
    <t>Box "Q"</t>
  </si>
  <si>
    <t>Box "R"</t>
  </si>
  <si>
    <t>Starting Lightship Conditions from Log Sheet #1</t>
  </si>
  <si>
    <t>Step #7  -  Enter the Starting Baseline Conditions Supplied by the Naval Architect from Log Sheet #1</t>
  </si>
  <si>
    <t>Change in Lightship Conditions From Log Sheet #1</t>
  </si>
  <si>
    <t>Box "S"</t>
  </si>
  <si>
    <t>Box "T"</t>
  </si>
  <si>
    <t>Added New Gilson Winches w/ Wire Rope on 2nd Deck Aft of Pilot Hse</t>
  </si>
  <si>
    <t>F/V CFIVSAC Test Case</t>
  </si>
  <si>
    <t>Subtract Box "M" from Box "P" and Enter the Results in Box "R"</t>
  </si>
  <si>
    <t>Subtract Box "N" from Box "Q" and Enter the Results in Box "S"</t>
  </si>
  <si>
    <t>Subtract Box "O" from Box "R" and Enter the Results in Box "T"</t>
  </si>
  <si>
    <t>Box "U"</t>
  </si>
  <si>
    <t>Box "V"</t>
  </si>
  <si>
    <t>Box "W"</t>
  </si>
  <si>
    <t>98.6</t>
  </si>
  <si>
    <t>Box "X"</t>
  </si>
  <si>
    <t>Multiply Box "T" by 12 and Enter the Results in Box "X"</t>
  </si>
  <si>
    <t>Inches</t>
  </si>
  <si>
    <t>Step #8  -  Calculate the Cumulative Change in the Vessels Baseline Conditions From the Staring Baseline Supplied by the Naval Architect from Log Sheet #1</t>
  </si>
  <si>
    <t>Vessel's Length From the Vessel's Certificate of Documentation (Feet)</t>
  </si>
  <si>
    <t>Step #9  -  Calculate the Cumulative Change in the Vessels Baseline Conditions From the Staring Baseline Supplied by the Naval Architect from Log Sheet #1Substaintial Alterations Checks as Required by 46 CFR 25.501 (c)</t>
  </si>
  <si>
    <t>Include all parts of the modification/alteration in the weight estimate.  Example for a new net reel include the net reel, supporting structure, hydraulic piping and drives, and any new nets and gear.  Enter a positive (+) weight value for weights being added and a negative (-) weight value for weights being removed.</t>
  </si>
  <si>
    <t>Divide Box "R" by Box "P" and Enter the Results in Box "V" as a Percent (%)</t>
  </si>
  <si>
    <t>Divide Box "S" by Box "U" and Enter the Results in Box "W" as a Percent (%)</t>
  </si>
  <si>
    <t>Step #10 - Check if the Alterations and/or Modifications to Date have Adversely Affect the Vessel's Stability as per 46 CFR 28.501(c)</t>
  </si>
  <si>
    <t xml:space="preserve">   Part A - If the Value in Box "V" is Greater Than "3.0%" or Less Than "-3.0%" the Vessel's Stability has been Adversely Affected</t>
  </si>
  <si>
    <t xml:space="preserve">   Part B - If the Value in Box "W" is Greater Than "1.0%" or Less Than "-1.0%" the Vessel's Stability has been Adversely Affected</t>
  </si>
  <si>
    <t xml:space="preserve">   Part C - If the Value in Box "X" is Greater Than 2.0 Inches the Vessel's Stability has been Adversely Affected</t>
  </si>
  <si>
    <t>Note - If any one of the Checks are Meet the Vessel's Stability has been Adversely Affected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</si>
</sst>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m/d/yy"/>
    <numFmt numFmtId="168" formatCode="_(* #,##0.0_);_(* \(#,##0.0\);_(* &quot;-&quot;??_);_(@_)"/>
    <numFmt numFmtId="169" formatCode="_(* #,##0_);_(* \(#,##0\);_(* &quot;-&quot;??_);_(@_)"/>
    <numFmt numFmtId="170" formatCode="mmm\-yyyy"/>
  </numFmts>
  <fonts count="9">
    <font>
      <sz val="10"/>
      <name val="Arial"/>
      <family val="0"/>
    </font>
    <font>
      <sz val="12"/>
      <name val="Arial"/>
      <family val="2"/>
    </font>
    <font>
      <b/>
      <sz val="12"/>
      <color indexed="5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u val="singleAccounting"/>
      <sz val="12"/>
      <name val="Arial"/>
      <family val="2"/>
    </font>
    <font>
      <sz val="12"/>
      <color indexed="8"/>
      <name val="Arial"/>
      <family val="2"/>
    </font>
    <font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43" fontId="0" fillId="0" borderId="0" xfId="15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2" xfId="15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3" fontId="0" fillId="0" borderId="3" xfId="15" applyBorder="1" applyAlignment="1">
      <alignment vertical="top"/>
    </xf>
    <xf numFmtId="0" fontId="0" fillId="0" borderId="4" xfId="0" applyBorder="1" applyAlignment="1">
      <alignment/>
    </xf>
    <xf numFmtId="43" fontId="0" fillId="0" borderId="5" xfId="15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0" xfId="15" applyBorder="1" applyAlignment="1">
      <alignment/>
    </xf>
    <xf numFmtId="0" fontId="0" fillId="0" borderId="8" xfId="0" applyBorder="1" applyAlignment="1">
      <alignment/>
    </xf>
    <xf numFmtId="43" fontId="2" fillId="0" borderId="0" xfId="15" applyFont="1" applyBorder="1" applyAlignment="1">
      <alignment/>
    </xf>
    <xf numFmtId="43" fontId="4" fillId="0" borderId="0" xfId="15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 vertical="top"/>
    </xf>
    <xf numFmtId="43" fontId="0" fillId="0" borderId="0" xfId="15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 quotePrefix="1">
      <alignment horizontal="center" vertical="top" wrapText="1"/>
    </xf>
    <xf numFmtId="0" fontId="0" fillId="0" borderId="10" xfId="0" applyBorder="1" applyAlignment="1">
      <alignment vertical="top"/>
    </xf>
    <xf numFmtId="43" fontId="0" fillId="0" borderId="11" xfId="15" applyFont="1" applyBorder="1" applyAlignment="1">
      <alignment horizontal="center"/>
    </xf>
    <xf numFmtId="43" fontId="1" fillId="0" borderId="0" xfId="15" applyFont="1" applyBorder="1" applyAlignment="1">
      <alignment/>
    </xf>
    <xf numFmtId="0" fontId="0" fillId="2" borderId="0" xfId="0" applyFill="1" applyAlignment="1">
      <alignment horizontal="right"/>
    </xf>
    <xf numFmtId="16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/>
    </xf>
    <xf numFmtId="4" fontId="0" fillId="2" borderId="12" xfId="15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4" fontId="0" fillId="2" borderId="13" xfId="15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4" fontId="0" fillId="2" borderId="14" xfId="15" applyNumberFormat="1" applyFont="1" applyFill="1" applyBorder="1" applyAlignment="1">
      <alignment/>
    </xf>
    <xf numFmtId="4" fontId="0" fillId="2" borderId="1" xfId="0" applyNumberFormat="1" applyFill="1" applyBorder="1" applyAlignment="1">
      <alignment vertical="top"/>
    </xf>
    <xf numFmtId="9" fontId="0" fillId="2" borderId="1" xfId="19" applyFill="1" applyBorder="1" applyAlignment="1">
      <alignment horizontal="right"/>
    </xf>
    <xf numFmtId="43" fontId="0" fillId="2" borderId="1" xfId="15" applyFill="1" applyBorder="1" applyAlignment="1">
      <alignment/>
    </xf>
    <xf numFmtId="169" fontId="0" fillId="2" borderId="1" xfId="15" applyNumberFormat="1" applyFill="1" applyBorder="1" applyAlignment="1">
      <alignment horizontal="right"/>
    </xf>
    <xf numFmtId="169" fontId="0" fillId="2" borderId="1" xfId="15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6" fontId="0" fillId="3" borderId="1" xfId="19" applyNumberFormat="1" applyFill="1" applyBorder="1" applyAlignment="1">
      <alignment horizontal="center"/>
    </xf>
    <xf numFmtId="43" fontId="5" fillId="0" borderId="0" xfId="15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43" fontId="0" fillId="4" borderId="2" xfId="15" applyFont="1" applyFill="1" applyBorder="1" applyAlignment="1" applyProtection="1">
      <alignment/>
      <protection locked="0"/>
    </xf>
    <xf numFmtId="167" fontId="0" fillId="4" borderId="11" xfId="15" applyNumberFormat="1" applyFont="1" applyFill="1" applyBorder="1" applyAlignment="1" applyProtection="1">
      <alignment horizontal="center"/>
      <protection locked="0"/>
    </xf>
    <xf numFmtId="3" fontId="0" fillId="4" borderId="1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ont="1" applyFill="1" applyBorder="1" applyAlignment="1" applyProtection="1">
      <alignment horizontal="center"/>
      <protection locked="0"/>
    </xf>
    <xf numFmtId="43" fontId="0" fillId="4" borderId="1" xfId="15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16" xfId="15" applyBorder="1" applyAlignment="1">
      <alignment/>
    </xf>
    <xf numFmtId="43" fontId="0" fillId="0" borderId="1" xfId="15" applyFont="1" applyBorder="1" applyAlignment="1">
      <alignment horizontal="center"/>
    </xf>
    <xf numFmtId="0" fontId="0" fillId="0" borderId="18" xfId="0" applyBorder="1" applyAlignment="1">
      <alignment vertical="top" wrapText="1"/>
    </xf>
    <xf numFmtId="43" fontId="1" fillId="0" borderId="0" xfId="15" applyFont="1" applyBorder="1" applyAlignment="1">
      <alignment wrapText="1"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4" borderId="1" xfId="0" applyFill="1" applyBorder="1" applyAlignment="1">
      <alignment/>
    </xf>
    <xf numFmtId="43" fontId="0" fillId="0" borderId="17" xfId="15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 vertical="top" wrapText="1"/>
    </xf>
    <xf numFmtId="43" fontId="1" fillId="0" borderId="17" xfId="15" applyFont="1" applyBorder="1" applyAlignment="1">
      <alignment horizontal="left"/>
    </xf>
    <xf numFmtId="43" fontId="1" fillId="0" borderId="0" xfId="15" applyFont="1" applyBorder="1" applyAlignment="1">
      <alignment horizontal="left"/>
    </xf>
    <xf numFmtId="43" fontId="1" fillId="0" borderId="16" xfId="15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49" fontId="1" fillId="0" borderId="15" xfId="15" applyNumberFormat="1" applyFont="1" applyBorder="1" applyAlignment="1">
      <alignment vertical="top" wrapText="1"/>
    </xf>
    <xf numFmtId="49" fontId="1" fillId="0" borderId="15" xfId="15" applyNumberFormat="1" applyFont="1" applyBorder="1" applyAlignment="1">
      <alignment horizontal="left" vertical="top" wrapText="1"/>
    </xf>
    <xf numFmtId="49" fontId="1" fillId="0" borderId="17" xfId="15" applyNumberFormat="1" applyFont="1" applyBorder="1" applyAlignment="1">
      <alignment horizontal="left" vertical="top" wrapText="1"/>
    </xf>
    <xf numFmtId="49" fontId="1" fillId="0" borderId="0" xfId="15" applyNumberFormat="1" applyFont="1" applyBorder="1" applyAlignment="1">
      <alignment horizontal="left" wrapText="1"/>
    </xf>
    <xf numFmtId="49" fontId="1" fillId="0" borderId="20" xfId="15" applyNumberFormat="1" applyFont="1" applyBorder="1" applyAlignment="1">
      <alignment horizontal="left" wrapText="1"/>
    </xf>
    <xf numFmtId="49" fontId="0" fillId="0" borderId="17" xfId="15" applyNumberFormat="1" applyFont="1" applyBorder="1" applyAlignment="1">
      <alignment horizontal="left" wrapText="1"/>
    </xf>
    <xf numFmtId="49" fontId="0" fillId="0" borderId="20" xfId="15" applyNumberFormat="1" applyBorder="1" applyAlignment="1">
      <alignment horizontal="left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6" fontId="1" fillId="4" borderId="1" xfId="19" applyNumberFormat="1" applyFont="1" applyFill="1" applyBorder="1" applyAlignment="1">
      <alignment horizontal="center" vertical="center"/>
    </xf>
    <xf numFmtId="49" fontId="0" fillId="0" borderId="1" xfId="15" applyNumberFormat="1" applyFont="1" applyBorder="1" applyAlignment="1">
      <alignment horizontal="left"/>
    </xf>
    <xf numFmtId="49" fontId="1" fillId="5" borderId="1" xfId="15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/>
    </xf>
    <xf numFmtId="43" fontId="1" fillId="0" borderId="1" xfId="15" applyFont="1" applyBorder="1" applyAlignment="1">
      <alignment horizontal="right"/>
    </xf>
    <xf numFmtId="169" fontId="1" fillId="0" borderId="1" xfId="15" applyNumberFormat="1" applyFont="1" applyBorder="1" applyAlignment="1">
      <alignment/>
    </xf>
    <xf numFmtId="2" fontId="1" fillId="0" borderId="20" xfId="15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3" fontId="6" fillId="0" borderId="0" xfId="15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7" xfId="15" applyNumberFormat="1" applyFont="1" applyBorder="1" applyAlignment="1">
      <alignment horizontal="left"/>
    </xf>
    <xf numFmtId="49" fontId="0" fillId="0" borderId="0" xfId="15" applyNumberFormat="1" applyBorder="1" applyAlignment="1">
      <alignment horizontal="left"/>
    </xf>
    <xf numFmtId="49" fontId="0" fillId="0" borderId="20" xfId="15" applyNumberFormat="1" applyBorder="1" applyAlignment="1">
      <alignment horizontal="left"/>
    </xf>
    <xf numFmtId="2" fontId="1" fillId="0" borderId="15" xfId="15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vertical="top"/>
    </xf>
    <xf numFmtId="2" fontId="1" fillId="0" borderId="16" xfId="15" applyNumberFormat="1" applyFont="1" applyBorder="1" applyAlignment="1">
      <alignment horizontal="left" vertical="top" wrapText="1"/>
    </xf>
    <xf numFmtId="2" fontId="1" fillId="0" borderId="21" xfId="15" applyNumberFormat="1" applyFont="1" applyBorder="1" applyAlignment="1">
      <alignment horizontal="left" vertical="top" wrapText="1"/>
    </xf>
    <xf numFmtId="2" fontId="1" fillId="0" borderId="17" xfId="15" applyNumberFormat="1" applyFont="1" applyBorder="1" applyAlignment="1">
      <alignment horizontal="left" vertical="top" wrapText="1"/>
    </xf>
    <xf numFmtId="2" fontId="1" fillId="0" borderId="0" xfId="15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17" xfId="15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6</xdr:row>
      <xdr:rowOff>38100</xdr:rowOff>
    </xdr:from>
    <xdr:to>
      <xdr:col>14</xdr:col>
      <xdr:colOff>447675</xdr:colOff>
      <xdr:row>31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43000"/>
          <a:ext cx="69723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showGridLines="0" zoomScale="95" zoomScaleNormal="95" workbookViewId="0" topLeftCell="A1">
      <selection activeCell="D12" sqref="D12"/>
    </sheetView>
  </sheetViews>
  <sheetFormatPr defaultColWidth="9.140625" defaultRowHeight="12.75"/>
  <cols>
    <col min="1" max="2" width="2.7109375" style="0" customWidth="1"/>
    <col min="3" max="3" width="70.7109375" style="1" customWidth="1"/>
    <col min="4" max="4" width="8.7109375" style="1" customWidth="1"/>
    <col min="5" max="5" width="10.7109375" style="1" customWidth="1"/>
    <col min="6" max="8" width="14.7109375" style="2" customWidth="1"/>
    <col min="9" max="11" width="2.7109375" style="0" customWidth="1"/>
    <col min="12" max="14" width="14.7109375" style="0" customWidth="1"/>
    <col min="15" max="16" width="10.7109375" style="0" customWidth="1"/>
    <col min="17" max="18" width="2.7109375" style="0" customWidth="1"/>
  </cols>
  <sheetData>
    <row r="1" ht="13.5" thickBot="1"/>
    <row r="2" spans="2:9" ht="12.75">
      <c r="B2" s="15"/>
      <c r="C2" s="16"/>
      <c r="D2" s="16"/>
      <c r="E2" s="16"/>
      <c r="F2" s="17"/>
      <c r="G2" s="17"/>
      <c r="H2" s="17"/>
      <c r="I2" s="18"/>
    </row>
    <row r="3" spans="2:9" ht="20.25">
      <c r="B3" s="19"/>
      <c r="C3" s="132" t="s">
        <v>32</v>
      </c>
      <c r="D3" s="132"/>
      <c r="E3" s="132"/>
      <c r="F3" s="132"/>
      <c r="G3" s="132"/>
      <c r="H3" s="132"/>
      <c r="I3" s="21"/>
    </row>
    <row r="4" spans="2:9" ht="12.75">
      <c r="B4" s="19"/>
      <c r="C4" s="20"/>
      <c r="D4" s="20"/>
      <c r="E4" s="20"/>
      <c r="F4" s="4"/>
      <c r="G4" s="4"/>
      <c r="H4" s="4"/>
      <c r="I4" s="21"/>
    </row>
    <row r="5" spans="2:9" ht="15">
      <c r="B5" s="19"/>
      <c r="C5" s="36" t="s">
        <v>34</v>
      </c>
      <c r="D5" s="20"/>
      <c r="E5" s="20"/>
      <c r="F5" s="4"/>
      <c r="G5" s="4"/>
      <c r="H5" s="4"/>
      <c r="I5" s="21"/>
    </row>
    <row r="6" spans="2:14" ht="12.75">
      <c r="B6" s="19"/>
      <c r="C6" s="20"/>
      <c r="D6" s="20"/>
      <c r="E6" s="20"/>
      <c r="F6" s="127" t="s">
        <v>19</v>
      </c>
      <c r="G6" s="127"/>
      <c r="H6" s="127"/>
      <c r="I6" s="21"/>
      <c r="L6" s="128" t="s">
        <v>18</v>
      </c>
      <c r="M6" s="128"/>
      <c r="N6" s="128"/>
    </row>
    <row r="7" spans="2:16" ht="15.75">
      <c r="B7" s="19"/>
      <c r="C7" s="60" t="str">
        <f>IF(O58=0,"Stability Okay - Use Caution"," ")</f>
        <v>Stability Okay - Use Caution</v>
      </c>
      <c r="D7" s="20"/>
      <c r="E7" s="20"/>
      <c r="F7" s="4" t="s">
        <v>5</v>
      </c>
      <c r="G7" s="4" t="s">
        <v>7</v>
      </c>
      <c r="H7" s="4" t="s">
        <v>6</v>
      </c>
      <c r="I7" s="21"/>
      <c r="L7" s="37" t="s">
        <v>5</v>
      </c>
      <c r="M7" s="37" t="s">
        <v>9</v>
      </c>
      <c r="N7" s="37" t="s">
        <v>8</v>
      </c>
      <c r="P7" s="12"/>
    </row>
    <row r="8" spans="2:16" ht="15.75">
      <c r="B8" s="19"/>
      <c r="C8" s="22">
        <f>IF(O59&gt;=1," ",IF(O58&gt;=1,"Caution - Stability Should Be Reviewed",""))</f>
      </c>
      <c r="D8" s="20"/>
      <c r="E8" s="20"/>
      <c r="F8" s="59">
        <f>L39/L8</f>
        <v>0.013388240508199143</v>
      </c>
      <c r="G8" s="59">
        <f>ABS((M48-M8)/M8)</f>
        <v>0.001909370910355557</v>
      </c>
      <c r="H8" s="59">
        <f>ABS((N48-N8)/N8)</f>
        <v>0.007212484858163521</v>
      </c>
      <c r="I8" s="21"/>
      <c r="L8" s="38">
        <v>96.7</v>
      </c>
      <c r="M8" s="39">
        <v>42.45</v>
      </c>
      <c r="N8" s="39">
        <v>8.97</v>
      </c>
      <c r="P8" s="13"/>
    </row>
    <row r="9" spans="2:16" ht="15.75">
      <c r="B9" s="19"/>
      <c r="C9" s="23" t="str">
        <f>IF(O59&gt;=1,"Warning! - Have Stability Checked Immediately"," ")</f>
        <v> </v>
      </c>
      <c r="D9" s="24"/>
      <c r="E9" s="24"/>
      <c r="F9" s="23"/>
      <c r="G9" s="25"/>
      <c r="H9" s="4"/>
      <c r="I9" s="21"/>
      <c r="L9" s="37" t="s">
        <v>10</v>
      </c>
      <c r="M9" s="37" t="s">
        <v>1</v>
      </c>
      <c r="N9" s="37" t="s">
        <v>1</v>
      </c>
      <c r="P9" s="12"/>
    </row>
    <row r="10" spans="2:14" ht="12.75">
      <c r="B10" s="19"/>
      <c r="C10" s="20"/>
      <c r="D10" s="20"/>
      <c r="E10" s="20"/>
      <c r="F10" s="4"/>
      <c r="G10" s="4"/>
      <c r="H10" s="4"/>
      <c r="I10" s="21"/>
      <c r="L10" s="54"/>
      <c r="M10" s="54"/>
      <c r="N10" s="54"/>
    </row>
    <row r="11" spans="2:14" ht="54.75" customHeight="1">
      <c r="B11" s="19"/>
      <c r="C11" s="20"/>
      <c r="D11" s="20"/>
      <c r="E11" s="20"/>
      <c r="F11" s="5" t="s">
        <v>2</v>
      </c>
      <c r="G11" s="5" t="s">
        <v>3</v>
      </c>
      <c r="H11" s="5" t="s">
        <v>4</v>
      </c>
      <c r="I11" s="21"/>
      <c r="L11" s="41" t="s">
        <v>20</v>
      </c>
      <c r="M11" s="133" t="s">
        <v>16</v>
      </c>
      <c r="N11" s="134"/>
    </row>
    <row r="12" spans="2:14" s="10" customFormat="1" ht="15">
      <c r="B12" s="26"/>
      <c r="C12" s="11" t="s">
        <v>39</v>
      </c>
      <c r="D12" s="81" t="s">
        <v>28</v>
      </c>
      <c r="E12" s="35" t="s">
        <v>29</v>
      </c>
      <c r="F12" s="9" t="s">
        <v>0</v>
      </c>
      <c r="G12" s="9" t="s">
        <v>1</v>
      </c>
      <c r="H12" s="9" t="s">
        <v>1</v>
      </c>
      <c r="I12" s="27"/>
      <c r="L12" s="42" t="s">
        <v>13</v>
      </c>
      <c r="M12" s="42" t="s">
        <v>14</v>
      </c>
      <c r="N12" s="42" t="s">
        <v>15</v>
      </c>
    </row>
    <row r="13" spans="2:14" s="10" customFormat="1" ht="12.75" customHeight="1">
      <c r="B13" s="26"/>
      <c r="C13" s="66" t="s">
        <v>41</v>
      </c>
      <c r="D13" s="70" t="s">
        <v>33</v>
      </c>
      <c r="E13" s="67">
        <v>38541</v>
      </c>
      <c r="F13" s="68">
        <v>1250</v>
      </c>
      <c r="G13" s="69">
        <v>26</v>
      </c>
      <c r="H13" s="69">
        <v>6</v>
      </c>
      <c r="I13" s="27"/>
      <c r="L13" s="43">
        <f>ABS(F13/2240)</f>
        <v>0.5580357142857143</v>
      </c>
      <c r="M13" s="44">
        <f aca="true" t="shared" si="0" ref="M13:M38">(F13/2240)*(G13+$M$43)</f>
        <v>25.390625</v>
      </c>
      <c r="N13" s="44">
        <f aca="true" t="shared" si="1" ref="N13:N38">(F13/2240)*(H13+$N$43)</f>
        <v>9.040178571428571</v>
      </c>
    </row>
    <row r="14" spans="2:14" s="10" customFormat="1" ht="12.75" customHeight="1">
      <c r="B14" s="26"/>
      <c r="C14" s="66" t="s">
        <v>43</v>
      </c>
      <c r="D14" s="70" t="s">
        <v>33</v>
      </c>
      <c r="E14" s="67">
        <v>38541</v>
      </c>
      <c r="F14" s="68">
        <v>350</v>
      </c>
      <c r="G14" s="69">
        <v>26</v>
      </c>
      <c r="H14" s="69">
        <v>4.5</v>
      </c>
      <c r="I14" s="27"/>
      <c r="L14" s="45">
        <f aca="true" t="shared" si="2" ref="L14:L38">ABS(F14/2240)</f>
        <v>0.15625</v>
      </c>
      <c r="M14" s="46">
        <f t="shared" si="0"/>
        <v>7.109375</v>
      </c>
      <c r="N14" s="46">
        <f t="shared" si="1"/>
        <v>2.296875</v>
      </c>
    </row>
    <row r="15" spans="2:14" s="10" customFormat="1" ht="12.75" customHeight="1">
      <c r="B15" s="26"/>
      <c r="C15" s="66" t="s">
        <v>42</v>
      </c>
      <c r="D15" s="70" t="s">
        <v>33</v>
      </c>
      <c r="E15" s="67">
        <v>38541</v>
      </c>
      <c r="F15" s="68">
        <v>950</v>
      </c>
      <c r="G15" s="69">
        <v>26</v>
      </c>
      <c r="H15" s="69">
        <v>6</v>
      </c>
      <c r="I15" s="27"/>
      <c r="L15" s="45">
        <f t="shared" si="2"/>
        <v>0.42410714285714285</v>
      </c>
      <c r="M15" s="46">
        <f t="shared" si="0"/>
        <v>19.296875</v>
      </c>
      <c r="N15" s="46">
        <f t="shared" si="1"/>
        <v>6.8705357142857135</v>
      </c>
    </row>
    <row r="16" spans="2:14" s="10" customFormat="1" ht="12.75" customHeight="1">
      <c r="B16" s="26"/>
      <c r="C16" s="66"/>
      <c r="D16" s="70"/>
      <c r="E16" s="67"/>
      <c r="F16" s="68"/>
      <c r="G16" s="69"/>
      <c r="H16" s="69"/>
      <c r="I16" s="27"/>
      <c r="L16" s="45">
        <f t="shared" si="2"/>
        <v>0</v>
      </c>
      <c r="M16" s="46">
        <f t="shared" si="0"/>
        <v>0</v>
      </c>
      <c r="N16" s="46">
        <f t="shared" si="1"/>
        <v>0</v>
      </c>
    </row>
    <row r="17" spans="2:14" s="10" customFormat="1" ht="12.75" customHeight="1">
      <c r="B17" s="26"/>
      <c r="C17" s="66" t="s">
        <v>44</v>
      </c>
      <c r="D17" s="70" t="s">
        <v>33</v>
      </c>
      <c r="E17" s="67">
        <v>38542</v>
      </c>
      <c r="F17" s="68">
        <v>-350</v>
      </c>
      <c r="G17" s="69">
        <v>-5.5</v>
      </c>
      <c r="H17" s="69">
        <v>9.5</v>
      </c>
      <c r="I17" s="27"/>
      <c r="L17" s="45">
        <f aca="true" t="shared" si="3" ref="L17:L29">ABS(F17/2240)</f>
        <v>0.15625</v>
      </c>
      <c r="M17" s="46">
        <f t="shared" si="0"/>
        <v>-2.1875</v>
      </c>
      <c r="N17" s="46">
        <f t="shared" si="1"/>
        <v>-3.078125</v>
      </c>
    </row>
    <row r="18" spans="2:14" s="10" customFormat="1" ht="12.75" customHeight="1">
      <c r="B18" s="26"/>
      <c r="C18" s="66"/>
      <c r="D18" s="70"/>
      <c r="E18" s="67"/>
      <c r="F18" s="68"/>
      <c r="G18" s="69"/>
      <c r="H18" s="69"/>
      <c r="I18" s="27"/>
      <c r="L18" s="45">
        <f t="shared" si="3"/>
        <v>0</v>
      </c>
      <c r="M18" s="46">
        <f t="shared" si="0"/>
        <v>0</v>
      </c>
      <c r="N18" s="46">
        <f t="shared" si="1"/>
        <v>0</v>
      </c>
    </row>
    <row r="19" spans="2:14" s="10" customFormat="1" ht="12.75" customHeight="1">
      <c r="B19" s="26"/>
      <c r="C19" s="66"/>
      <c r="D19" s="70"/>
      <c r="E19" s="67"/>
      <c r="F19" s="68"/>
      <c r="G19" s="69"/>
      <c r="H19" s="69"/>
      <c r="I19" s="27"/>
      <c r="L19" s="45">
        <f t="shared" si="3"/>
        <v>0</v>
      </c>
      <c r="M19" s="46">
        <f t="shared" si="0"/>
        <v>0</v>
      </c>
      <c r="N19" s="46">
        <f t="shared" si="1"/>
        <v>0</v>
      </c>
    </row>
    <row r="20" spans="2:14" s="10" customFormat="1" ht="12.75" customHeight="1">
      <c r="B20" s="26"/>
      <c r="C20" s="66"/>
      <c r="D20" s="70"/>
      <c r="E20" s="67"/>
      <c r="F20" s="68"/>
      <c r="G20" s="69"/>
      <c r="H20" s="69"/>
      <c r="I20" s="27"/>
      <c r="L20" s="45">
        <f t="shared" si="3"/>
        <v>0</v>
      </c>
      <c r="M20" s="46">
        <f t="shared" si="0"/>
        <v>0</v>
      </c>
      <c r="N20" s="46">
        <f t="shared" si="1"/>
        <v>0</v>
      </c>
    </row>
    <row r="21" spans="2:14" s="10" customFormat="1" ht="12.75" customHeight="1">
      <c r="B21" s="26"/>
      <c r="C21" s="66"/>
      <c r="D21" s="70"/>
      <c r="E21" s="67"/>
      <c r="F21" s="68"/>
      <c r="G21" s="69"/>
      <c r="H21" s="69"/>
      <c r="I21" s="27"/>
      <c r="L21" s="45">
        <f t="shared" si="3"/>
        <v>0</v>
      </c>
      <c r="M21" s="46">
        <f t="shared" si="0"/>
        <v>0</v>
      </c>
      <c r="N21" s="46">
        <f t="shared" si="1"/>
        <v>0</v>
      </c>
    </row>
    <row r="22" spans="2:14" s="10" customFormat="1" ht="12.75" customHeight="1">
      <c r="B22" s="26"/>
      <c r="C22" s="66"/>
      <c r="D22" s="70"/>
      <c r="E22" s="67"/>
      <c r="F22" s="68"/>
      <c r="G22" s="69"/>
      <c r="H22" s="69"/>
      <c r="I22" s="27"/>
      <c r="L22" s="45">
        <f t="shared" si="3"/>
        <v>0</v>
      </c>
      <c r="M22" s="46">
        <f t="shared" si="0"/>
        <v>0</v>
      </c>
      <c r="N22" s="46">
        <f t="shared" si="1"/>
        <v>0</v>
      </c>
    </row>
    <row r="23" spans="2:14" s="10" customFormat="1" ht="12.75" customHeight="1">
      <c r="B23" s="26"/>
      <c r="C23" s="66"/>
      <c r="D23" s="70"/>
      <c r="E23" s="67"/>
      <c r="F23" s="68"/>
      <c r="G23" s="69"/>
      <c r="H23" s="69"/>
      <c r="I23" s="27"/>
      <c r="L23" s="45">
        <f t="shared" si="3"/>
        <v>0</v>
      </c>
      <c r="M23" s="46">
        <f t="shared" si="0"/>
        <v>0</v>
      </c>
      <c r="N23" s="46">
        <f t="shared" si="1"/>
        <v>0</v>
      </c>
    </row>
    <row r="24" spans="2:14" s="10" customFormat="1" ht="12.75" customHeight="1">
      <c r="B24" s="26"/>
      <c r="C24" s="66"/>
      <c r="D24" s="70"/>
      <c r="E24" s="67"/>
      <c r="F24" s="68"/>
      <c r="G24" s="69"/>
      <c r="H24" s="69"/>
      <c r="I24" s="27"/>
      <c r="L24" s="45">
        <f t="shared" si="3"/>
        <v>0</v>
      </c>
      <c r="M24" s="46">
        <f t="shared" si="0"/>
        <v>0</v>
      </c>
      <c r="N24" s="46">
        <f t="shared" si="1"/>
        <v>0</v>
      </c>
    </row>
    <row r="25" spans="2:14" s="10" customFormat="1" ht="12.75" customHeight="1">
      <c r="B25" s="26"/>
      <c r="C25" s="66"/>
      <c r="D25" s="70"/>
      <c r="E25" s="67"/>
      <c r="F25" s="68"/>
      <c r="G25" s="69"/>
      <c r="H25" s="69"/>
      <c r="I25" s="27"/>
      <c r="L25" s="45">
        <f t="shared" si="3"/>
        <v>0</v>
      </c>
      <c r="M25" s="46">
        <f t="shared" si="0"/>
        <v>0</v>
      </c>
      <c r="N25" s="46">
        <f t="shared" si="1"/>
        <v>0</v>
      </c>
    </row>
    <row r="26" spans="2:14" s="10" customFormat="1" ht="12.75" customHeight="1">
      <c r="B26" s="26"/>
      <c r="C26" s="66"/>
      <c r="D26" s="70"/>
      <c r="E26" s="67"/>
      <c r="F26" s="68"/>
      <c r="G26" s="69"/>
      <c r="H26" s="69"/>
      <c r="I26" s="27"/>
      <c r="L26" s="45">
        <f t="shared" si="3"/>
        <v>0</v>
      </c>
      <c r="M26" s="46">
        <f t="shared" si="0"/>
        <v>0</v>
      </c>
      <c r="N26" s="46">
        <f t="shared" si="1"/>
        <v>0</v>
      </c>
    </row>
    <row r="27" spans="2:14" s="10" customFormat="1" ht="12.75" customHeight="1">
      <c r="B27" s="26"/>
      <c r="C27" s="66"/>
      <c r="D27" s="70"/>
      <c r="E27" s="67"/>
      <c r="F27" s="68"/>
      <c r="G27" s="69"/>
      <c r="H27" s="69"/>
      <c r="I27" s="27"/>
      <c r="L27" s="45">
        <f t="shared" si="3"/>
        <v>0</v>
      </c>
      <c r="M27" s="46">
        <f t="shared" si="0"/>
        <v>0</v>
      </c>
      <c r="N27" s="46">
        <f t="shared" si="1"/>
        <v>0</v>
      </c>
    </row>
    <row r="28" spans="2:14" s="10" customFormat="1" ht="12.75" customHeight="1">
      <c r="B28" s="26"/>
      <c r="C28" s="66"/>
      <c r="D28" s="70"/>
      <c r="E28" s="67"/>
      <c r="F28" s="68"/>
      <c r="G28" s="69"/>
      <c r="H28" s="69"/>
      <c r="I28" s="27"/>
      <c r="L28" s="45">
        <f t="shared" si="3"/>
        <v>0</v>
      </c>
      <c r="M28" s="46">
        <f t="shared" si="0"/>
        <v>0</v>
      </c>
      <c r="N28" s="46">
        <f t="shared" si="1"/>
        <v>0</v>
      </c>
    </row>
    <row r="29" spans="2:14" s="10" customFormat="1" ht="12.75" customHeight="1">
      <c r="B29" s="26"/>
      <c r="C29" s="66"/>
      <c r="D29" s="70"/>
      <c r="E29" s="67"/>
      <c r="F29" s="68"/>
      <c r="G29" s="69"/>
      <c r="H29" s="69"/>
      <c r="I29" s="27"/>
      <c r="L29" s="45">
        <f t="shared" si="3"/>
        <v>0</v>
      </c>
      <c r="M29" s="46">
        <f t="shared" si="0"/>
        <v>0</v>
      </c>
      <c r="N29" s="46">
        <f t="shared" si="1"/>
        <v>0</v>
      </c>
    </row>
    <row r="30" spans="2:14" s="10" customFormat="1" ht="12.75" customHeight="1">
      <c r="B30" s="26"/>
      <c r="C30" s="66"/>
      <c r="D30" s="70"/>
      <c r="E30" s="67"/>
      <c r="F30" s="68"/>
      <c r="G30" s="69"/>
      <c r="H30" s="69"/>
      <c r="I30" s="27"/>
      <c r="L30" s="45">
        <f t="shared" si="2"/>
        <v>0</v>
      </c>
      <c r="M30" s="46">
        <f t="shared" si="0"/>
        <v>0</v>
      </c>
      <c r="N30" s="46">
        <f t="shared" si="1"/>
        <v>0</v>
      </c>
    </row>
    <row r="31" spans="2:14" s="10" customFormat="1" ht="12.75" customHeight="1">
      <c r="B31" s="26"/>
      <c r="C31" s="66"/>
      <c r="D31" s="70"/>
      <c r="E31" s="67"/>
      <c r="F31" s="68"/>
      <c r="G31" s="69"/>
      <c r="H31" s="69"/>
      <c r="I31" s="27"/>
      <c r="L31" s="45">
        <f t="shared" si="2"/>
        <v>0</v>
      </c>
      <c r="M31" s="46">
        <f t="shared" si="0"/>
        <v>0</v>
      </c>
      <c r="N31" s="46">
        <f t="shared" si="1"/>
        <v>0</v>
      </c>
    </row>
    <row r="32" spans="2:14" s="10" customFormat="1" ht="12.75" customHeight="1">
      <c r="B32" s="26"/>
      <c r="C32" s="66"/>
      <c r="D32" s="70"/>
      <c r="E32" s="67"/>
      <c r="F32" s="68"/>
      <c r="G32" s="69"/>
      <c r="H32" s="69"/>
      <c r="I32" s="27"/>
      <c r="L32" s="45">
        <f t="shared" si="2"/>
        <v>0</v>
      </c>
      <c r="M32" s="46">
        <f t="shared" si="0"/>
        <v>0</v>
      </c>
      <c r="N32" s="46">
        <f t="shared" si="1"/>
        <v>0</v>
      </c>
    </row>
    <row r="33" spans="2:14" s="10" customFormat="1" ht="12.75" customHeight="1">
      <c r="B33" s="26"/>
      <c r="C33" s="66"/>
      <c r="D33" s="70"/>
      <c r="E33" s="67"/>
      <c r="F33" s="68"/>
      <c r="G33" s="69"/>
      <c r="H33" s="69"/>
      <c r="I33" s="27"/>
      <c r="L33" s="45">
        <f t="shared" si="2"/>
        <v>0</v>
      </c>
      <c r="M33" s="46">
        <f t="shared" si="0"/>
        <v>0</v>
      </c>
      <c r="N33" s="46">
        <f t="shared" si="1"/>
        <v>0</v>
      </c>
    </row>
    <row r="34" spans="2:14" s="10" customFormat="1" ht="12.75" customHeight="1">
      <c r="B34" s="26"/>
      <c r="C34" s="66"/>
      <c r="D34" s="70"/>
      <c r="E34" s="67"/>
      <c r="F34" s="68"/>
      <c r="G34" s="69"/>
      <c r="H34" s="69"/>
      <c r="I34" s="27"/>
      <c r="L34" s="45">
        <f t="shared" si="2"/>
        <v>0</v>
      </c>
      <c r="M34" s="46">
        <f t="shared" si="0"/>
        <v>0</v>
      </c>
      <c r="N34" s="46">
        <f t="shared" si="1"/>
        <v>0</v>
      </c>
    </row>
    <row r="35" spans="2:14" s="10" customFormat="1" ht="12.75" customHeight="1">
      <c r="B35" s="26"/>
      <c r="C35" s="66"/>
      <c r="D35" s="70"/>
      <c r="E35" s="67"/>
      <c r="F35" s="68"/>
      <c r="G35" s="69"/>
      <c r="H35" s="69"/>
      <c r="I35" s="27"/>
      <c r="L35" s="45">
        <f t="shared" si="2"/>
        <v>0</v>
      </c>
      <c r="M35" s="46">
        <f t="shared" si="0"/>
        <v>0</v>
      </c>
      <c r="N35" s="46">
        <f t="shared" si="1"/>
        <v>0</v>
      </c>
    </row>
    <row r="36" spans="2:14" s="10" customFormat="1" ht="12.75" customHeight="1">
      <c r="B36" s="26"/>
      <c r="C36" s="66"/>
      <c r="D36" s="70"/>
      <c r="E36" s="67"/>
      <c r="F36" s="68"/>
      <c r="G36" s="69"/>
      <c r="H36" s="69"/>
      <c r="I36" s="27"/>
      <c r="L36" s="45">
        <f t="shared" si="2"/>
        <v>0</v>
      </c>
      <c r="M36" s="46">
        <f t="shared" si="0"/>
        <v>0</v>
      </c>
      <c r="N36" s="46">
        <f t="shared" si="1"/>
        <v>0</v>
      </c>
    </row>
    <row r="37" spans="2:14" s="10" customFormat="1" ht="12.75" customHeight="1">
      <c r="B37" s="26"/>
      <c r="C37" s="66"/>
      <c r="D37" s="70"/>
      <c r="E37" s="67"/>
      <c r="F37" s="68"/>
      <c r="G37" s="69"/>
      <c r="H37" s="69"/>
      <c r="I37" s="27"/>
      <c r="L37" s="45">
        <f t="shared" si="2"/>
        <v>0</v>
      </c>
      <c r="M37" s="46">
        <f t="shared" si="0"/>
        <v>0</v>
      </c>
      <c r="N37" s="46">
        <f t="shared" si="1"/>
        <v>0</v>
      </c>
    </row>
    <row r="38" spans="2:14" s="10" customFormat="1" ht="12.75" customHeight="1">
      <c r="B38" s="26"/>
      <c r="C38" s="66"/>
      <c r="D38" s="70"/>
      <c r="E38" s="67"/>
      <c r="F38" s="68"/>
      <c r="G38" s="69"/>
      <c r="H38" s="69"/>
      <c r="I38" s="27"/>
      <c r="L38" s="47">
        <f t="shared" si="2"/>
        <v>0</v>
      </c>
      <c r="M38" s="48">
        <f t="shared" si="0"/>
        <v>0</v>
      </c>
      <c r="N38" s="48">
        <f t="shared" si="1"/>
        <v>0</v>
      </c>
    </row>
    <row r="39" spans="2:14" s="6" customFormat="1" ht="64.5" customHeight="1">
      <c r="B39" s="28"/>
      <c r="C39" s="29"/>
      <c r="D39" s="29"/>
      <c r="E39" s="29"/>
      <c r="F39" s="7" t="s">
        <v>40</v>
      </c>
      <c r="G39" s="8" t="s">
        <v>46</v>
      </c>
      <c r="H39" s="8" t="s">
        <v>47</v>
      </c>
      <c r="I39" s="30"/>
      <c r="L39" s="49">
        <f>SUM(L13:L38)</f>
        <v>1.2946428571428572</v>
      </c>
      <c r="M39" s="49">
        <f>SUM(M13:M38)</f>
        <v>49.609375</v>
      </c>
      <c r="N39" s="49">
        <f>SUM(N13:N38)</f>
        <v>15.129464285714285</v>
      </c>
    </row>
    <row r="40" spans="2:14" s="6" customFormat="1" ht="12.75" customHeight="1" thickBot="1">
      <c r="B40" s="31"/>
      <c r="C40" s="14"/>
      <c r="D40" s="14"/>
      <c r="E40" s="14"/>
      <c r="F40" s="32"/>
      <c r="G40" s="33"/>
      <c r="H40" s="33"/>
      <c r="I40" s="34"/>
      <c r="L40" s="55"/>
      <c r="M40" s="55"/>
      <c r="N40" s="55"/>
    </row>
    <row r="41" spans="12:14" ht="12.75">
      <c r="L41" s="56"/>
      <c r="M41" s="128" t="s">
        <v>17</v>
      </c>
      <c r="N41" s="128"/>
    </row>
    <row r="42" spans="12:16" ht="12.75">
      <c r="L42" s="57"/>
      <c r="M42" s="37" t="s">
        <v>11</v>
      </c>
      <c r="N42" s="37" t="s">
        <v>12</v>
      </c>
      <c r="P42" s="12"/>
    </row>
    <row r="43" spans="3:16" ht="12.75">
      <c r="C43" s="3"/>
      <c r="L43" s="58"/>
      <c r="M43" s="39">
        <v>19.5</v>
      </c>
      <c r="N43" s="39">
        <v>10.2</v>
      </c>
      <c r="P43" s="13"/>
    </row>
    <row r="44" spans="12:16" ht="12.75">
      <c r="L44" s="57"/>
      <c r="M44" s="37" t="s">
        <v>1</v>
      </c>
      <c r="N44" s="37" t="s">
        <v>1</v>
      </c>
      <c r="P44" s="12"/>
    </row>
    <row r="45" spans="3:14" ht="12.75">
      <c r="C45" s="3"/>
      <c r="L45" s="54"/>
      <c r="M45" s="54"/>
      <c r="N45" s="54"/>
    </row>
    <row r="46" spans="12:14" ht="12.75">
      <c r="L46" s="128" t="s">
        <v>21</v>
      </c>
      <c r="M46" s="128"/>
      <c r="N46" s="128"/>
    </row>
    <row r="47" spans="12:14" ht="12.75">
      <c r="L47" s="37" t="s">
        <v>5</v>
      </c>
      <c r="M47" s="37" t="s">
        <v>9</v>
      </c>
      <c r="N47" s="37" t="s">
        <v>8</v>
      </c>
    </row>
    <row r="48" spans="12:14" ht="12.75">
      <c r="L48" s="38">
        <f>L8+SUM(F13:F38)/2240</f>
        <v>97.68214285714286</v>
      </c>
      <c r="M48" s="39">
        <f>((L8*M8)+M39)/L48</f>
        <v>42.531052795144596</v>
      </c>
      <c r="N48" s="39">
        <f>((L8*N8)+N39)/L48</f>
        <v>9.034695989177727</v>
      </c>
    </row>
    <row r="49" spans="12:14" ht="12.75">
      <c r="L49" s="37" t="s">
        <v>10</v>
      </c>
      <c r="M49" s="37" t="s">
        <v>1</v>
      </c>
      <c r="N49" s="37" t="s">
        <v>1</v>
      </c>
    </row>
    <row r="51" spans="12:16" ht="12.75">
      <c r="L51" s="128" t="s">
        <v>22</v>
      </c>
      <c r="M51" s="128"/>
      <c r="N51" s="128"/>
      <c r="O51" s="40"/>
      <c r="P51" s="54"/>
    </row>
    <row r="52" spans="12:16" ht="12.75">
      <c r="L52" s="37" t="s">
        <v>23</v>
      </c>
      <c r="M52" s="37" t="s">
        <v>24</v>
      </c>
      <c r="N52" s="37" t="s">
        <v>25</v>
      </c>
      <c r="O52" s="40"/>
      <c r="P52" s="54"/>
    </row>
    <row r="53" spans="12:16" ht="12.75">
      <c r="L53" s="50">
        <v>0.02</v>
      </c>
      <c r="M53" s="50">
        <v>0.02</v>
      </c>
      <c r="N53" s="50">
        <v>0.01</v>
      </c>
      <c r="O53" s="51" t="s">
        <v>26</v>
      </c>
      <c r="P53" s="54"/>
    </row>
    <row r="54" spans="12:16" ht="12.75">
      <c r="L54" s="50">
        <v>0.04</v>
      </c>
      <c r="M54" s="50">
        <v>0.04</v>
      </c>
      <c r="N54" s="50">
        <v>0.02</v>
      </c>
      <c r="O54" s="51" t="s">
        <v>27</v>
      </c>
      <c r="P54" s="54"/>
    </row>
    <row r="55" spans="12:16" ht="12.75">
      <c r="L55" s="54"/>
      <c r="M55" s="54"/>
      <c r="N55" s="54"/>
      <c r="O55" s="54"/>
      <c r="P55" s="54"/>
    </row>
    <row r="56" spans="12:16" ht="12.75">
      <c r="L56" s="128" t="s">
        <v>30</v>
      </c>
      <c r="M56" s="128"/>
      <c r="N56" s="128"/>
      <c r="O56" s="40"/>
      <c r="P56" s="40"/>
    </row>
    <row r="57" spans="12:16" ht="12.75">
      <c r="L57" s="37" t="s">
        <v>23</v>
      </c>
      <c r="M57" s="37" t="s">
        <v>24</v>
      </c>
      <c r="N57" s="37" t="s">
        <v>25</v>
      </c>
      <c r="O57" s="40"/>
      <c r="P57" s="40"/>
    </row>
    <row r="58" spans="12:16" ht="12.75">
      <c r="L58" s="52">
        <f>IF(F8&gt;L53,1,0)</f>
        <v>0</v>
      </c>
      <c r="M58" s="52">
        <f>IF(G8&gt;M53,1,0)</f>
        <v>0</v>
      </c>
      <c r="N58" s="52">
        <f>IF(H8&gt;N53,1,0)</f>
        <v>0</v>
      </c>
      <c r="O58" s="53">
        <f>SUM(L58:N58)</f>
        <v>0</v>
      </c>
      <c r="P58" s="51" t="s">
        <v>26</v>
      </c>
    </row>
    <row r="59" spans="12:16" ht="12.75">
      <c r="L59" s="52">
        <f>IF(F8&gt;L54,1,0)</f>
        <v>0</v>
      </c>
      <c r="M59" s="52">
        <f>IF(G8&gt;M54,1,0)</f>
        <v>0</v>
      </c>
      <c r="N59" s="52">
        <f>IF(H8&gt;N54,1,0)</f>
        <v>0</v>
      </c>
      <c r="O59" s="53">
        <f>SUM(L59:N59)</f>
        <v>0</v>
      </c>
      <c r="P59" s="51" t="s">
        <v>27</v>
      </c>
    </row>
    <row r="60" spans="12:16" ht="12.75">
      <c r="L60" s="129" t="s">
        <v>31</v>
      </c>
      <c r="M60" s="130"/>
      <c r="N60" s="131"/>
      <c r="O60" s="40"/>
      <c r="P60" s="40"/>
    </row>
  </sheetData>
  <mergeCells count="9">
    <mergeCell ref="F6:H6"/>
    <mergeCell ref="L56:N56"/>
    <mergeCell ref="L60:N60"/>
    <mergeCell ref="C3:H3"/>
    <mergeCell ref="L46:N46"/>
    <mergeCell ref="L51:N51"/>
    <mergeCell ref="M11:N11"/>
    <mergeCell ref="L6:N6"/>
    <mergeCell ref="M41:N4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7"/>
  <sheetViews>
    <sheetView workbookViewId="0" topLeftCell="A1">
      <selection activeCell="D35" sqref="D35"/>
    </sheetView>
  </sheetViews>
  <sheetFormatPr defaultColWidth="9.140625" defaultRowHeight="12.75"/>
  <cols>
    <col min="1" max="2" width="2.7109375" style="0" customWidth="1"/>
    <col min="17" max="18" width="2.7109375" style="0" customWidth="1"/>
  </cols>
  <sheetData>
    <row r="1" ht="13.5" thickBot="1"/>
    <row r="2" spans="2:17" ht="12.75">
      <c r="B2" s="15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8"/>
    </row>
    <row r="3" spans="2:17" ht="20.25">
      <c r="B3" s="19"/>
      <c r="C3" s="132" t="s">
        <v>35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1"/>
    </row>
    <row r="4" spans="2:17" ht="12.75">
      <c r="B4" s="19"/>
      <c r="C4" s="20"/>
      <c r="D4" s="20"/>
      <c r="E4" s="20"/>
      <c r="F4" s="20"/>
      <c r="G4" s="4"/>
      <c r="H4" s="4"/>
      <c r="I4" s="4"/>
      <c r="J4" s="62"/>
      <c r="K4" s="62"/>
      <c r="L4" s="62"/>
      <c r="M4" s="62"/>
      <c r="N4" s="62"/>
      <c r="O4" s="62"/>
      <c r="P4" s="62"/>
      <c r="Q4" s="21"/>
    </row>
    <row r="5" spans="2:17" ht="15">
      <c r="B5" s="19"/>
      <c r="C5" s="36" t="s">
        <v>34</v>
      </c>
      <c r="D5" s="20"/>
      <c r="E5" s="20"/>
      <c r="F5" s="20"/>
      <c r="G5" s="4"/>
      <c r="H5" s="4"/>
      <c r="I5" s="4"/>
      <c r="J5" s="62"/>
      <c r="K5" s="62"/>
      <c r="L5" s="62"/>
      <c r="M5" s="62"/>
      <c r="N5" s="62"/>
      <c r="O5" s="62"/>
      <c r="P5" s="62"/>
      <c r="Q5" s="21"/>
    </row>
    <row r="6" spans="2:17" ht="12.75">
      <c r="B6" s="19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1"/>
    </row>
    <row r="7" spans="2:17" ht="12.75">
      <c r="B7" s="1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21"/>
    </row>
    <row r="8" spans="2:17" ht="12.75">
      <c r="B8" s="1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1"/>
    </row>
    <row r="9" spans="2:17" ht="12.75">
      <c r="B9" s="19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1"/>
    </row>
    <row r="10" spans="2:17" ht="12.75">
      <c r="B10" s="19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1"/>
    </row>
    <row r="11" spans="2:17" ht="12.75">
      <c r="B11" s="19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1"/>
    </row>
    <row r="12" spans="2:17" ht="12.75">
      <c r="B12" s="1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21"/>
    </row>
    <row r="13" spans="2:17" ht="12.75">
      <c r="B13" s="19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1"/>
    </row>
    <row r="14" spans="2:17" ht="12.75">
      <c r="B14" s="19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1"/>
    </row>
    <row r="15" spans="2:17" ht="12.75">
      <c r="B15" s="19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1"/>
    </row>
    <row r="16" spans="2:17" ht="12.75">
      <c r="B16" s="19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1"/>
    </row>
    <row r="17" spans="2:17" ht="12.75">
      <c r="B17" s="19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21"/>
    </row>
    <row r="18" spans="2:17" ht="12.75">
      <c r="B18" s="19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1"/>
    </row>
    <row r="19" spans="2:17" ht="12.75">
      <c r="B19" s="1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1"/>
    </row>
    <row r="20" spans="2:17" ht="12.75">
      <c r="B20" s="1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1"/>
    </row>
    <row r="21" spans="2:17" ht="12.75">
      <c r="B21" s="1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1"/>
    </row>
    <row r="22" spans="2:17" ht="12.75">
      <c r="B22" s="19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1"/>
    </row>
    <row r="23" spans="2:17" ht="12.75">
      <c r="B23" s="19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1"/>
    </row>
    <row r="24" spans="2:17" ht="12.75">
      <c r="B24" s="1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1"/>
    </row>
    <row r="25" spans="2:17" ht="12.75">
      <c r="B25" s="19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1"/>
    </row>
    <row r="26" spans="2:17" ht="12.75">
      <c r="B26" s="19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1"/>
    </row>
    <row r="27" spans="2:17" ht="12.75">
      <c r="B27" s="19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1"/>
    </row>
    <row r="28" spans="2:17" ht="12.75">
      <c r="B28" s="1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1"/>
    </row>
    <row r="29" spans="2:17" ht="12.75">
      <c r="B29" s="19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1"/>
    </row>
    <row r="30" spans="2:17" ht="12.75">
      <c r="B30" s="19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1"/>
    </row>
    <row r="31" spans="2:17" ht="12.75">
      <c r="B31" s="19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1"/>
    </row>
    <row r="32" spans="2:17" ht="12.75">
      <c r="B32" s="19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21"/>
    </row>
    <row r="33" spans="2:17" ht="12.75">
      <c r="B33" s="19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1"/>
    </row>
    <row r="34" spans="2:17" ht="12.75">
      <c r="B34" s="19"/>
      <c r="C34" s="62" t="s">
        <v>36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1"/>
    </row>
    <row r="35" spans="2:17" ht="12.75">
      <c r="B35" s="19"/>
      <c r="C35" s="62"/>
      <c r="D35" s="62" t="s">
        <v>45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1"/>
    </row>
    <row r="36" spans="2:17" ht="12.75">
      <c r="B36" s="19"/>
      <c r="C36" s="62"/>
      <c r="D36" s="62" t="s">
        <v>37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1"/>
    </row>
    <row r="37" spans="2:17" ht="12.75">
      <c r="B37" s="19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21"/>
    </row>
    <row r="38" spans="2:17" ht="12.75">
      <c r="B38" s="19"/>
      <c r="C38" s="62" t="s">
        <v>38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1"/>
    </row>
    <row r="39" spans="2:17" ht="12.75">
      <c r="B39" s="19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1"/>
    </row>
    <row r="40" spans="2:17" ht="12.75">
      <c r="B40" s="1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1"/>
    </row>
    <row r="41" spans="2:17" ht="12.75">
      <c r="B41" s="1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1"/>
    </row>
    <row r="42" spans="2:17" ht="12.75">
      <c r="B42" s="1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21"/>
    </row>
    <row r="43" spans="2:17" ht="12.75">
      <c r="B43" s="1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1"/>
    </row>
    <row r="44" spans="2:17" ht="12.75">
      <c r="B44" s="1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1"/>
    </row>
    <row r="45" spans="2:17" ht="12.75">
      <c r="B45" s="1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1"/>
    </row>
    <row r="46" spans="2:17" ht="12.75">
      <c r="B46" s="1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1"/>
    </row>
    <row r="47" spans="2:17" ht="13.5" thickBo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/>
    </row>
  </sheetData>
  <mergeCells count="1">
    <mergeCell ref="C3:P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showGridLines="0" tabSelected="1" zoomScale="95" zoomScaleNormal="95" workbookViewId="0" topLeftCell="A10">
      <pane ySplit="1875" topLeftCell="BM1" activePane="bottomLeft" state="split"/>
      <selection pane="topLeft" activeCell="A10" sqref="A1:IV16384"/>
      <selection pane="bottomLeft" activeCell="A1" sqref="A1"/>
    </sheetView>
  </sheetViews>
  <sheetFormatPr defaultColWidth="9.140625" defaultRowHeight="12.75"/>
  <cols>
    <col min="1" max="2" width="2.7109375" style="0" customWidth="1"/>
    <col min="3" max="3" width="70.7109375" style="0" customWidth="1"/>
    <col min="4" max="4" width="8.7109375" style="0" customWidth="1"/>
    <col min="5" max="5" width="10.7109375" style="0" customWidth="1"/>
    <col min="6" max="8" width="16.7109375" style="0" customWidth="1"/>
    <col min="9" max="10" width="2.7109375" style="0" customWidth="1"/>
  </cols>
  <sheetData>
    <row r="1" ht="13.5" thickBot="1"/>
    <row r="2" spans="2:9" ht="12.75">
      <c r="B2" s="15"/>
      <c r="C2" s="61"/>
      <c r="D2" s="61"/>
      <c r="E2" s="61"/>
      <c r="F2" s="61"/>
      <c r="G2" s="61"/>
      <c r="H2" s="61"/>
      <c r="I2" s="18"/>
    </row>
    <row r="3" spans="2:9" ht="18">
      <c r="B3" s="19"/>
      <c r="C3" s="135" t="s">
        <v>80</v>
      </c>
      <c r="D3" s="135"/>
      <c r="E3" s="135"/>
      <c r="F3" s="135"/>
      <c r="G3" s="135"/>
      <c r="H3" s="135"/>
      <c r="I3" s="21"/>
    </row>
    <row r="4" spans="2:9" ht="12.75">
      <c r="B4" s="19"/>
      <c r="C4" s="62"/>
      <c r="D4" s="62"/>
      <c r="E4" s="62"/>
      <c r="F4" s="62"/>
      <c r="G4" s="62"/>
      <c r="H4" s="62"/>
      <c r="I4" s="21"/>
    </row>
    <row r="5" spans="2:9" ht="19.5" customHeight="1">
      <c r="B5" s="19"/>
      <c r="C5" s="123"/>
      <c r="D5" s="121" t="s">
        <v>81</v>
      </c>
      <c r="E5" s="62"/>
      <c r="F5" s="62"/>
      <c r="G5" s="122"/>
      <c r="H5" s="121" t="s">
        <v>82</v>
      </c>
      <c r="I5" s="21"/>
    </row>
    <row r="6" spans="2:9" ht="19.5" customHeight="1">
      <c r="B6" s="19"/>
      <c r="C6" s="124"/>
      <c r="D6" s="121" t="s">
        <v>94</v>
      </c>
      <c r="E6" s="62"/>
      <c r="F6" s="62"/>
      <c r="G6" s="62"/>
      <c r="H6" s="121"/>
      <c r="I6" s="21"/>
    </row>
    <row r="7" spans="2:9" ht="12.75">
      <c r="B7" s="19"/>
      <c r="C7" s="62"/>
      <c r="D7" s="62"/>
      <c r="E7" s="62"/>
      <c r="F7" s="62"/>
      <c r="G7" s="62"/>
      <c r="H7" s="62"/>
      <c r="I7" s="21"/>
    </row>
    <row r="8" spans="2:9" ht="12.75">
      <c r="B8" s="19"/>
      <c r="C8" s="62"/>
      <c r="D8" s="62"/>
      <c r="E8" s="62"/>
      <c r="F8" s="62"/>
      <c r="G8" s="62"/>
      <c r="H8" s="62"/>
      <c r="I8" s="21"/>
    </row>
    <row r="9" spans="2:9" ht="12.75">
      <c r="B9" s="19"/>
      <c r="C9" s="71"/>
      <c r="D9" s="76"/>
      <c r="E9" s="76"/>
      <c r="F9" s="136" t="s">
        <v>51</v>
      </c>
      <c r="G9" s="137"/>
      <c r="H9" s="138"/>
      <c r="I9" s="21"/>
    </row>
    <row r="10" spans="2:9" ht="27.75" customHeight="1">
      <c r="B10" s="19"/>
      <c r="C10" s="101" t="s">
        <v>93</v>
      </c>
      <c r="D10" s="102"/>
      <c r="E10" s="103"/>
      <c r="F10" s="73" t="s">
        <v>5</v>
      </c>
      <c r="G10" s="74" t="s">
        <v>53</v>
      </c>
      <c r="H10" s="74" t="s">
        <v>52</v>
      </c>
      <c r="I10" s="21"/>
    </row>
    <row r="11" spans="2:9" ht="12.75" customHeight="1">
      <c r="B11" s="19"/>
      <c r="C11" s="104" t="s">
        <v>78</v>
      </c>
      <c r="D11" s="102"/>
      <c r="E11" s="103"/>
      <c r="F11" s="75" t="s">
        <v>0</v>
      </c>
      <c r="G11" s="75" t="s">
        <v>1</v>
      </c>
      <c r="H11" s="75" t="s">
        <v>1</v>
      </c>
      <c r="I11" s="21"/>
    </row>
    <row r="12" spans="2:9" ht="19.5" customHeight="1">
      <c r="B12" s="19"/>
      <c r="C12" s="139" t="s">
        <v>95</v>
      </c>
      <c r="D12" s="140"/>
      <c r="E12" s="141"/>
      <c r="F12" s="109"/>
      <c r="G12" s="110"/>
      <c r="H12" s="110"/>
      <c r="I12" s="21"/>
    </row>
    <row r="13" spans="2:9" ht="12.75">
      <c r="B13" s="19"/>
      <c r="C13" s="78"/>
      <c r="D13" s="79"/>
      <c r="E13" s="79"/>
      <c r="F13" s="72" t="s">
        <v>49</v>
      </c>
      <c r="G13" s="72" t="s">
        <v>50</v>
      </c>
      <c r="H13" s="72" t="s">
        <v>48</v>
      </c>
      <c r="I13" s="21"/>
    </row>
    <row r="14" spans="2:9" ht="12.75">
      <c r="B14" s="19"/>
      <c r="C14" s="62"/>
      <c r="D14" s="62"/>
      <c r="E14" s="62"/>
      <c r="F14" s="4"/>
      <c r="G14" s="4"/>
      <c r="H14" s="4"/>
      <c r="I14" s="21"/>
    </row>
    <row r="15" spans="2:9" ht="54.75" customHeight="1">
      <c r="B15" s="19"/>
      <c r="C15" s="100" t="s">
        <v>79</v>
      </c>
      <c r="D15" s="97"/>
      <c r="E15" s="97"/>
      <c r="F15" s="98"/>
      <c r="G15" s="5" t="s">
        <v>66</v>
      </c>
      <c r="H15" s="5" t="s">
        <v>67</v>
      </c>
      <c r="I15" s="21"/>
    </row>
    <row r="16" spans="2:9" ht="15">
      <c r="B16" s="19"/>
      <c r="C16" s="95"/>
      <c r="D16" s="96"/>
      <c r="E16" s="96"/>
      <c r="F16" s="86"/>
      <c r="G16" s="9" t="s">
        <v>61</v>
      </c>
      <c r="H16" s="9" t="s">
        <v>61</v>
      </c>
      <c r="I16" s="21"/>
    </row>
    <row r="17" spans="2:9" ht="19.5" customHeight="1">
      <c r="B17" s="19"/>
      <c r="C17" s="77"/>
      <c r="D17" s="62"/>
      <c r="E17" s="62"/>
      <c r="F17" s="62"/>
      <c r="G17" s="108"/>
      <c r="H17" s="108"/>
      <c r="I17" s="21"/>
    </row>
    <row r="18" spans="2:9" ht="12.75">
      <c r="B18" s="19"/>
      <c r="C18" s="77"/>
      <c r="D18" s="62"/>
      <c r="E18" s="62"/>
      <c r="F18" s="4"/>
      <c r="G18" s="72" t="s">
        <v>54</v>
      </c>
      <c r="H18" s="72" t="s">
        <v>55</v>
      </c>
      <c r="I18" s="21"/>
    </row>
    <row r="19" spans="2:9" ht="39.75" customHeight="1">
      <c r="B19" s="19"/>
      <c r="C19" s="82"/>
      <c r="D19" s="79"/>
      <c r="E19" s="79"/>
      <c r="F19" s="90"/>
      <c r="G19" s="7" t="s">
        <v>64</v>
      </c>
      <c r="H19" s="7" t="s">
        <v>65</v>
      </c>
      <c r="I19" s="21"/>
    </row>
    <row r="20" spans="2:9" ht="12.75">
      <c r="B20" s="19"/>
      <c r="C20" s="62"/>
      <c r="D20" s="62"/>
      <c r="E20" s="62"/>
      <c r="F20" s="62"/>
      <c r="G20" s="62"/>
      <c r="H20" s="62"/>
      <c r="I20" s="21"/>
    </row>
    <row r="21" spans="2:9" ht="45" customHeight="1">
      <c r="B21" s="19"/>
      <c r="C21" s="99" t="s">
        <v>83</v>
      </c>
      <c r="D21" s="80"/>
      <c r="E21" s="80"/>
      <c r="F21" s="5" t="s">
        <v>2</v>
      </c>
      <c r="G21" s="5" t="s">
        <v>3</v>
      </c>
      <c r="H21" s="5" t="s">
        <v>4</v>
      </c>
      <c r="I21" s="21"/>
    </row>
    <row r="22" spans="2:9" ht="15">
      <c r="B22" s="19"/>
      <c r="C22" s="11" t="s">
        <v>39</v>
      </c>
      <c r="D22" s="81" t="s">
        <v>28</v>
      </c>
      <c r="E22" s="35" t="s">
        <v>29</v>
      </c>
      <c r="F22" s="9" t="s">
        <v>0</v>
      </c>
      <c r="G22" s="9" t="s">
        <v>1</v>
      </c>
      <c r="H22" s="9" t="s">
        <v>1</v>
      </c>
      <c r="I22" s="21"/>
    </row>
    <row r="23" spans="2:9" ht="19.5" customHeight="1">
      <c r="B23" s="19"/>
      <c r="C23" s="88"/>
      <c r="D23" s="111"/>
      <c r="E23" s="112"/>
      <c r="F23" s="113"/>
      <c r="G23" s="114"/>
      <c r="H23" s="114"/>
      <c r="I23" s="21"/>
    </row>
    <row r="24" spans="2:9" ht="12.75">
      <c r="B24" s="19"/>
      <c r="C24" s="77"/>
      <c r="D24" s="62"/>
      <c r="E24" s="62"/>
      <c r="F24" s="72" t="s">
        <v>56</v>
      </c>
      <c r="G24" s="72" t="s">
        <v>57</v>
      </c>
      <c r="H24" s="72" t="s">
        <v>58</v>
      </c>
      <c r="I24" s="21"/>
    </row>
    <row r="25" spans="2:9" ht="64.5" customHeight="1">
      <c r="B25" s="19"/>
      <c r="C25" s="82" t="s">
        <v>123</v>
      </c>
      <c r="D25" s="79"/>
      <c r="E25" s="79"/>
      <c r="F25" s="7" t="s">
        <v>40</v>
      </c>
      <c r="G25" s="8" t="s">
        <v>59</v>
      </c>
      <c r="H25" s="8" t="s">
        <v>60</v>
      </c>
      <c r="I25" s="21"/>
    </row>
    <row r="26" spans="2:9" ht="12.75">
      <c r="B26" s="19"/>
      <c r="C26" s="62"/>
      <c r="D26" s="62"/>
      <c r="E26" s="62"/>
      <c r="F26" s="62"/>
      <c r="G26" s="62"/>
      <c r="H26" s="62"/>
      <c r="I26" s="21"/>
    </row>
    <row r="27" spans="2:9" ht="54.75" customHeight="1">
      <c r="B27" s="19"/>
      <c r="C27" s="83"/>
      <c r="D27" s="142" t="s">
        <v>84</v>
      </c>
      <c r="E27" s="143"/>
      <c r="F27" s="144"/>
      <c r="G27" s="5" t="s">
        <v>70</v>
      </c>
      <c r="H27" s="5" t="s">
        <v>71</v>
      </c>
      <c r="I27" s="21"/>
    </row>
    <row r="28" spans="2:9" ht="15">
      <c r="B28" s="19"/>
      <c r="C28" s="84"/>
      <c r="D28" s="89"/>
      <c r="E28" s="85"/>
      <c r="F28" s="86"/>
      <c r="G28" s="9" t="s">
        <v>61</v>
      </c>
      <c r="H28" s="9" t="s">
        <v>61</v>
      </c>
      <c r="I28" s="21"/>
    </row>
    <row r="29" spans="2:9" ht="19.5" customHeight="1">
      <c r="B29" s="19"/>
      <c r="C29" s="62"/>
      <c r="D29" s="77"/>
      <c r="E29" s="62"/>
      <c r="F29" s="62"/>
      <c r="G29" s="113"/>
      <c r="H29" s="113"/>
      <c r="I29" s="21"/>
    </row>
    <row r="30" spans="2:9" ht="12.75">
      <c r="B30" s="19"/>
      <c r="C30" s="62"/>
      <c r="D30" s="77"/>
      <c r="E30" s="62"/>
      <c r="F30" s="4"/>
      <c r="G30" s="72" t="s">
        <v>68</v>
      </c>
      <c r="H30" s="72" t="s">
        <v>69</v>
      </c>
      <c r="I30" s="21"/>
    </row>
    <row r="31" spans="2:9" ht="39.75" customHeight="1">
      <c r="B31" s="19"/>
      <c r="C31" s="87"/>
      <c r="D31" s="78"/>
      <c r="E31" s="79"/>
      <c r="F31" s="90"/>
      <c r="G31" s="7" t="s">
        <v>63</v>
      </c>
      <c r="H31" s="7" t="s">
        <v>62</v>
      </c>
      <c r="I31" s="21"/>
    </row>
    <row r="32" spans="2:9" ht="12.75">
      <c r="B32" s="19"/>
      <c r="C32" s="62"/>
      <c r="D32" s="62"/>
      <c r="E32" s="62"/>
      <c r="F32" s="62"/>
      <c r="G32" s="62"/>
      <c r="H32" s="62"/>
      <c r="I32" s="21"/>
    </row>
    <row r="33" spans="2:9" ht="54.75" customHeight="1">
      <c r="B33" s="19"/>
      <c r="C33" s="83"/>
      <c r="D33" s="142" t="s">
        <v>85</v>
      </c>
      <c r="E33" s="145"/>
      <c r="F33" s="146"/>
      <c r="G33" s="5" t="s">
        <v>72</v>
      </c>
      <c r="H33" s="5" t="s">
        <v>77</v>
      </c>
      <c r="I33" s="21"/>
    </row>
    <row r="34" spans="2:9" ht="15">
      <c r="B34" s="19"/>
      <c r="C34" s="84"/>
      <c r="D34" s="147"/>
      <c r="E34" s="148"/>
      <c r="F34" s="125"/>
      <c r="G34" s="9" t="s">
        <v>61</v>
      </c>
      <c r="H34" s="9" t="s">
        <v>61</v>
      </c>
      <c r="I34" s="21"/>
    </row>
    <row r="35" spans="2:9" ht="19.5" customHeight="1">
      <c r="B35" s="19"/>
      <c r="C35" s="62"/>
      <c r="D35" s="77"/>
      <c r="E35" s="62"/>
      <c r="F35" s="92"/>
      <c r="G35" s="113"/>
      <c r="H35" s="113"/>
      <c r="I35" s="21"/>
    </row>
    <row r="36" spans="2:9" ht="12.75">
      <c r="B36" s="19"/>
      <c r="C36" s="62"/>
      <c r="D36" s="77"/>
      <c r="E36" s="62"/>
      <c r="F36" s="93"/>
      <c r="G36" s="72" t="s">
        <v>73</v>
      </c>
      <c r="H36" s="72" t="s">
        <v>74</v>
      </c>
      <c r="I36" s="21"/>
    </row>
    <row r="37" spans="2:9" ht="39.75" customHeight="1">
      <c r="B37" s="19"/>
      <c r="C37" s="87"/>
      <c r="D37" s="78"/>
      <c r="E37" s="79"/>
      <c r="F37" s="94"/>
      <c r="G37" s="7" t="s">
        <v>75</v>
      </c>
      <c r="H37" s="7" t="s">
        <v>76</v>
      </c>
      <c r="I37" s="21"/>
    </row>
    <row r="38" spans="2:9" ht="12.75">
      <c r="B38" s="19"/>
      <c r="C38" s="62"/>
      <c r="D38" s="62"/>
      <c r="E38" s="62"/>
      <c r="F38" s="62"/>
      <c r="G38" s="62"/>
      <c r="H38" s="62"/>
      <c r="I38" s="21"/>
    </row>
    <row r="39" spans="2:9" ht="12.75">
      <c r="B39" s="19"/>
      <c r="C39" s="71"/>
      <c r="D39" s="76"/>
      <c r="E39" s="76"/>
      <c r="F39" s="136" t="s">
        <v>96</v>
      </c>
      <c r="G39" s="137"/>
      <c r="H39" s="138"/>
      <c r="I39" s="21"/>
    </row>
    <row r="40" spans="2:9" ht="30" customHeight="1">
      <c r="B40" s="19"/>
      <c r="C40" s="101" t="s">
        <v>86</v>
      </c>
      <c r="D40" s="102"/>
      <c r="E40" s="103"/>
      <c r="F40" s="73" t="s">
        <v>5</v>
      </c>
      <c r="G40" s="74" t="s">
        <v>53</v>
      </c>
      <c r="H40" s="74" t="s">
        <v>52</v>
      </c>
      <c r="I40" s="21"/>
    </row>
    <row r="41" spans="2:9" ht="54.75" customHeight="1">
      <c r="B41" s="19"/>
      <c r="C41" s="101"/>
      <c r="D41" s="102"/>
      <c r="E41" s="103"/>
      <c r="F41" s="5" t="s">
        <v>87</v>
      </c>
      <c r="G41" s="5" t="s">
        <v>91</v>
      </c>
      <c r="H41" s="5" t="s">
        <v>92</v>
      </c>
      <c r="I41" s="21"/>
    </row>
    <row r="42" spans="2:9" ht="12.75" customHeight="1">
      <c r="B42" s="19"/>
      <c r="C42" s="104"/>
      <c r="D42" s="102"/>
      <c r="E42" s="103"/>
      <c r="F42" s="75" t="s">
        <v>0</v>
      </c>
      <c r="G42" s="75" t="s">
        <v>1</v>
      </c>
      <c r="H42" s="75" t="s">
        <v>1</v>
      </c>
      <c r="I42" s="21"/>
    </row>
    <row r="43" spans="2:9" ht="19.5" customHeight="1">
      <c r="B43" s="19"/>
      <c r="C43" s="139"/>
      <c r="D43" s="140"/>
      <c r="E43" s="141"/>
      <c r="F43" s="106"/>
      <c r="G43" s="107"/>
      <c r="H43" s="107"/>
      <c r="I43" s="21"/>
    </row>
    <row r="44" spans="2:9" ht="12.75">
      <c r="B44" s="19"/>
      <c r="C44" s="78"/>
      <c r="D44" s="79"/>
      <c r="E44" s="79"/>
      <c r="F44" s="72" t="s">
        <v>88</v>
      </c>
      <c r="G44" s="72" t="s">
        <v>89</v>
      </c>
      <c r="H44" s="72" t="s">
        <v>90</v>
      </c>
      <c r="I44" s="21"/>
    </row>
    <row r="45" spans="2:9" ht="12.75">
      <c r="B45" s="19"/>
      <c r="C45" s="62"/>
      <c r="D45" s="62"/>
      <c r="E45" s="62"/>
      <c r="F45" s="62"/>
      <c r="G45" s="62"/>
      <c r="H45" s="62"/>
      <c r="I45" s="21"/>
    </row>
    <row r="46" spans="2:9" ht="12.75">
      <c r="B46" s="19"/>
      <c r="C46" s="71"/>
      <c r="D46" s="76"/>
      <c r="E46" s="76"/>
      <c r="F46" s="136" t="s">
        <v>103</v>
      </c>
      <c r="G46" s="137"/>
      <c r="H46" s="138"/>
      <c r="I46" s="21"/>
    </row>
    <row r="47" spans="2:9" ht="30" customHeight="1">
      <c r="B47" s="19"/>
      <c r="C47" s="101" t="s">
        <v>104</v>
      </c>
      <c r="D47" s="102"/>
      <c r="E47" s="103"/>
      <c r="F47" s="73" t="s">
        <v>5</v>
      </c>
      <c r="G47" s="74" t="s">
        <v>53</v>
      </c>
      <c r="H47" s="74" t="s">
        <v>52</v>
      </c>
      <c r="I47" s="21"/>
    </row>
    <row r="48" spans="2:9" ht="54.75" customHeight="1">
      <c r="B48" s="19"/>
      <c r="C48" s="101"/>
      <c r="D48" s="102"/>
      <c r="E48" s="103"/>
      <c r="F48" s="5" t="s">
        <v>97</v>
      </c>
      <c r="G48" s="5" t="s">
        <v>98</v>
      </c>
      <c r="H48" s="5" t="s">
        <v>99</v>
      </c>
      <c r="I48" s="21"/>
    </row>
    <row r="49" spans="2:9" ht="12.75" customHeight="1">
      <c r="B49" s="19"/>
      <c r="C49" s="104"/>
      <c r="D49" s="102"/>
      <c r="E49" s="103"/>
      <c r="F49" s="75" t="s">
        <v>0</v>
      </c>
      <c r="G49" s="75" t="s">
        <v>1</v>
      </c>
      <c r="H49" s="75" t="s">
        <v>1</v>
      </c>
      <c r="I49" s="21"/>
    </row>
    <row r="50" spans="2:9" ht="19.5" customHeight="1">
      <c r="B50" s="19"/>
      <c r="C50" s="139"/>
      <c r="D50" s="140"/>
      <c r="E50" s="141"/>
      <c r="F50" s="106"/>
      <c r="G50" s="107"/>
      <c r="H50" s="107"/>
      <c r="I50" s="21"/>
    </row>
    <row r="51" spans="2:9" ht="12.75">
      <c r="B51" s="19"/>
      <c r="C51" s="78"/>
      <c r="D51" s="79"/>
      <c r="E51" s="79"/>
      <c r="F51" s="72" t="s">
        <v>100</v>
      </c>
      <c r="G51" s="72" t="s">
        <v>101</v>
      </c>
      <c r="H51" s="72" t="s">
        <v>102</v>
      </c>
      <c r="I51" s="21"/>
    </row>
    <row r="52" spans="2:9" ht="12.75">
      <c r="B52" s="19"/>
      <c r="C52" s="62"/>
      <c r="D52" s="62"/>
      <c r="E52" s="62"/>
      <c r="F52" s="62"/>
      <c r="G52" s="62"/>
      <c r="H52" s="62"/>
      <c r="I52" s="21"/>
    </row>
    <row r="53" spans="2:9" ht="12.75">
      <c r="B53" s="19"/>
      <c r="C53" s="71"/>
      <c r="D53" s="76"/>
      <c r="E53" s="76"/>
      <c r="F53" s="136" t="s">
        <v>105</v>
      </c>
      <c r="G53" s="137"/>
      <c r="H53" s="138"/>
      <c r="I53" s="21"/>
    </row>
    <row r="54" spans="2:9" ht="30" customHeight="1">
      <c r="B54" s="19"/>
      <c r="C54" s="101" t="s">
        <v>120</v>
      </c>
      <c r="D54" s="102"/>
      <c r="E54" s="103"/>
      <c r="F54" s="73" t="s">
        <v>5</v>
      </c>
      <c r="G54" s="74" t="s">
        <v>53</v>
      </c>
      <c r="H54" s="74" t="s">
        <v>52</v>
      </c>
      <c r="I54" s="21"/>
    </row>
    <row r="55" spans="2:9" ht="54.75" customHeight="1">
      <c r="B55" s="19"/>
      <c r="C55" s="101"/>
      <c r="D55" s="102"/>
      <c r="E55" s="103"/>
      <c r="F55" s="5" t="s">
        <v>110</v>
      </c>
      <c r="G55" s="5" t="s">
        <v>111</v>
      </c>
      <c r="H55" s="5" t="s">
        <v>112</v>
      </c>
      <c r="I55" s="21"/>
    </row>
    <row r="56" spans="2:9" ht="12.75" customHeight="1">
      <c r="B56" s="19"/>
      <c r="C56" s="104"/>
      <c r="D56" s="102"/>
      <c r="E56" s="103"/>
      <c r="F56" s="75" t="s">
        <v>0</v>
      </c>
      <c r="G56" s="75" t="s">
        <v>1</v>
      </c>
      <c r="H56" s="75" t="s">
        <v>1</v>
      </c>
      <c r="I56" s="21"/>
    </row>
    <row r="57" spans="2:9" ht="19.5" customHeight="1">
      <c r="B57" s="19"/>
      <c r="C57" s="139"/>
      <c r="D57" s="140"/>
      <c r="E57" s="141"/>
      <c r="F57" s="106"/>
      <c r="G57" s="107"/>
      <c r="H57" s="107"/>
      <c r="I57" s="21"/>
    </row>
    <row r="58" spans="2:9" ht="12.75">
      <c r="B58" s="19"/>
      <c r="C58" s="78"/>
      <c r="D58" s="79"/>
      <c r="E58" s="79"/>
      <c r="F58" s="72" t="s">
        <v>102</v>
      </c>
      <c r="G58" s="72" t="s">
        <v>106</v>
      </c>
      <c r="H58" s="72" t="s">
        <v>107</v>
      </c>
      <c r="I58" s="21"/>
    </row>
    <row r="59" spans="2:9" ht="12.75">
      <c r="B59" s="19"/>
      <c r="C59" s="62"/>
      <c r="D59" s="62"/>
      <c r="E59" s="62"/>
      <c r="F59" s="62"/>
      <c r="G59" s="62"/>
      <c r="H59" s="62"/>
      <c r="I59" s="21"/>
    </row>
    <row r="60" spans="2:9" ht="12.75">
      <c r="B60" s="19"/>
      <c r="C60" s="71"/>
      <c r="D60" s="76"/>
      <c r="E60" s="76"/>
      <c r="F60" s="136" t="s">
        <v>105</v>
      </c>
      <c r="G60" s="137"/>
      <c r="H60" s="138"/>
      <c r="I60" s="21"/>
    </row>
    <row r="61" spans="2:9" ht="30" customHeight="1">
      <c r="B61" s="19"/>
      <c r="C61" s="151" t="s">
        <v>122</v>
      </c>
      <c r="D61" s="102"/>
      <c r="E61" s="103"/>
      <c r="F61" s="73" t="s">
        <v>5</v>
      </c>
      <c r="G61" s="74" t="s">
        <v>53</v>
      </c>
      <c r="H61" s="74" t="s">
        <v>52</v>
      </c>
      <c r="I61" s="21"/>
    </row>
    <row r="62" spans="2:9" ht="67.5" customHeight="1">
      <c r="B62" s="19"/>
      <c r="C62" s="151"/>
      <c r="D62" s="102"/>
      <c r="E62" s="103"/>
      <c r="F62" s="5" t="s">
        <v>124</v>
      </c>
      <c r="G62" s="5" t="s">
        <v>125</v>
      </c>
      <c r="H62" s="5" t="s">
        <v>118</v>
      </c>
      <c r="I62" s="21"/>
    </row>
    <row r="63" spans="2:9" ht="12.75" customHeight="1">
      <c r="B63" s="19"/>
      <c r="C63" s="104"/>
      <c r="D63" s="102"/>
      <c r="E63" s="103"/>
      <c r="F63" s="75" t="s">
        <v>0</v>
      </c>
      <c r="G63" s="75" t="s">
        <v>1</v>
      </c>
      <c r="H63" s="75" t="s">
        <v>119</v>
      </c>
      <c r="I63" s="21"/>
    </row>
    <row r="64" spans="2:9" ht="19.5" customHeight="1">
      <c r="B64" s="19"/>
      <c r="C64" s="116" t="s">
        <v>121</v>
      </c>
      <c r="D64" s="117"/>
      <c r="E64" s="105"/>
      <c r="F64" s="115"/>
      <c r="G64" s="115"/>
      <c r="H64" s="107"/>
      <c r="I64" s="21"/>
    </row>
    <row r="65" spans="2:9" ht="12.75">
      <c r="B65" s="19"/>
      <c r="C65" s="78"/>
      <c r="D65" s="72" t="s">
        <v>113</v>
      </c>
      <c r="E65" s="79"/>
      <c r="F65" s="72" t="s">
        <v>114</v>
      </c>
      <c r="G65" s="72" t="s">
        <v>115</v>
      </c>
      <c r="H65" s="72" t="s">
        <v>117</v>
      </c>
      <c r="I65" s="21"/>
    </row>
    <row r="66" spans="2:9" ht="12.75">
      <c r="B66" s="19"/>
      <c r="C66" s="62"/>
      <c r="D66" s="62"/>
      <c r="E66" s="62"/>
      <c r="F66" s="62"/>
      <c r="G66" s="62"/>
      <c r="H66" s="62"/>
      <c r="I66" s="21"/>
    </row>
    <row r="67" spans="2:9" ht="30" customHeight="1">
      <c r="B67" s="19"/>
      <c r="C67" s="118" t="s">
        <v>126</v>
      </c>
      <c r="D67" s="76"/>
      <c r="E67" s="76"/>
      <c r="F67" s="76"/>
      <c r="G67" s="76"/>
      <c r="H67" s="119"/>
      <c r="I67" s="21"/>
    </row>
    <row r="68" spans="2:9" ht="15">
      <c r="B68" s="19"/>
      <c r="C68" s="126" t="s">
        <v>127</v>
      </c>
      <c r="D68" s="149"/>
      <c r="E68" s="149"/>
      <c r="F68" s="149"/>
      <c r="G68" s="149"/>
      <c r="H68" s="150"/>
      <c r="I68" s="21"/>
    </row>
    <row r="69" spans="2:9" ht="15">
      <c r="B69" s="19"/>
      <c r="C69" s="126" t="s">
        <v>128</v>
      </c>
      <c r="D69" s="149"/>
      <c r="E69" s="149"/>
      <c r="F69" s="149"/>
      <c r="G69" s="149"/>
      <c r="H69" s="150"/>
      <c r="I69" s="21"/>
    </row>
    <row r="70" spans="2:9" ht="15">
      <c r="B70" s="19"/>
      <c r="C70" s="126" t="s">
        <v>129</v>
      </c>
      <c r="D70" s="149"/>
      <c r="E70" s="149"/>
      <c r="F70" s="149"/>
      <c r="G70" s="149"/>
      <c r="H70" s="150"/>
      <c r="I70" s="21"/>
    </row>
    <row r="71" spans="2:9" ht="12.75">
      <c r="B71" s="19"/>
      <c r="C71" s="78" t="s">
        <v>130</v>
      </c>
      <c r="D71" s="79"/>
      <c r="E71" s="79"/>
      <c r="F71" s="79"/>
      <c r="G71" s="79"/>
      <c r="H71" s="120"/>
      <c r="I71" s="21"/>
    </row>
    <row r="72" spans="2:9" ht="13.5" thickBot="1">
      <c r="B72" s="63"/>
      <c r="C72" s="64"/>
      <c r="D72" s="64"/>
      <c r="E72" s="64"/>
      <c r="F72" s="64"/>
      <c r="G72" s="64"/>
      <c r="H72" s="64"/>
      <c r="I72" s="65"/>
    </row>
  </sheetData>
  <mergeCells count="16">
    <mergeCell ref="C70:H70"/>
    <mergeCell ref="F60:H60"/>
    <mergeCell ref="C61:C62"/>
    <mergeCell ref="C68:H68"/>
    <mergeCell ref="C69:H69"/>
    <mergeCell ref="F46:H46"/>
    <mergeCell ref="C50:E50"/>
    <mergeCell ref="F53:H53"/>
    <mergeCell ref="C57:E57"/>
    <mergeCell ref="C3:H3"/>
    <mergeCell ref="F39:H39"/>
    <mergeCell ref="C43:E43"/>
    <mergeCell ref="F9:H9"/>
    <mergeCell ref="D27:F27"/>
    <mergeCell ref="C12:E12"/>
    <mergeCell ref="D33:F34"/>
  </mergeCells>
  <printOptions/>
  <pageMargins left="0.75" right="0.75" top="1" bottom="1.54" header="0.5" footer="0.5"/>
  <pageSetup fitToHeight="2" fitToWidth="1" horizontalDpi="360" verticalDpi="36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0.7109375" style="0" customWidth="1"/>
    <col min="4" max="4" width="8.7109375" style="0" customWidth="1"/>
    <col min="5" max="5" width="10.7109375" style="0" customWidth="1"/>
    <col min="6" max="8" width="16.7109375" style="0" customWidth="1"/>
    <col min="9" max="10" width="2.7109375" style="0" customWidth="1"/>
  </cols>
  <sheetData>
    <row r="1" ht="13.5" thickBot="1"/>
    <row r="2" spans="2:9" ht="12.75">
      <c r="B2" s="15"/>
      <c r="C2" s="61"/>
      <c r="D2" s="61"/>
      <c r="E2" s="61"/>
      <c r="F2" s="61"/>
      <c r="G2" s="61"/>
      <c r="H2" s="61"/>
      <c r="I2" s="18"/>
    </row>
    <row r="3" spans="2:9" ht="18">
      <c r="B3" s="19"/>
      <c r="C3" s="135" t="s">
        <v>80</v>
      </c>
      <c r="D3" s="135"/>
      <c r="E3" s="135"/>
      <c r="F3" s="135"/>
      <c r="G3" s="135"/>
      <c r="H3" s="135"/>
      <c r="I3" s="21"/>
    </row>
    <row r="4" spans="2:9" ht="12.75">
      <c r="B4" s="19"/>
      <c r="C4" s="62"/>
      <c r="D4" s="62"/>
      <c r="E4" s="62"/>
      <c r="F4" s="62"/>
      <c r="G4" s="62"/>
      <c r="H4" s="62"/>
      <c r="I4" s="21"/>
    </row>
    <row r="5" spans="2:9" ht="19.5" customHeight="1">
      <c r="B5" s="19"/>
      <c r="C5" s="123" t="s">
        <v>109</v>
      </c>
      <c r="D5" s="121" t="s">
        <v>81</v>
      </c>
      <c r="E5" s="62"/>
      <c r="F5" s="62"/>
      <c r="G5" s="122">
        <v>38559</v>
      </c>
      <c r="H5" s="121" t="s">
        <v>82</v>
      </c>
      <c r="I5" s="21"/>
    </row>
    <row r="6" spans="2:9" ht="19.5" customHeight="1">
      <c r="B6" s="19"/>
      <c r="C6" s="124">
        <v>1</v>
      </c>
      <c r="D6" s="121" t="s">
        <v>94</v>
      </c>
      <c r="E6" s="62"/>
      <c r="F6" s="62"/>
      <c r="G6" s="62"/>
      <c r="H6" s="121"/>
      <c r="I6" s="21"/>
    </row>
    <row r="7" spans="2:9" ht="12.75">
      <c r="B7" s="19"/>
      <c r="C7" s="62"/>
      <c r="D7" s="62"/>
      <c r="E7" s="62"/>
      <c r="F7" s="62"/>
      <c r="G7" s="62"/>
      <c r="H7" s="62"/>
      <c r="I7" s="21"/>
    </row>
    <row r="8" spans="2:9" ht="12.75">
      <c r="B8" s="19"/>
      <c r="C8" s="62"/>
      <c r="D8" s="62"/>
      <c r="E8" s="62"/>
      <c r="F8" s="62"/>
      <c r="G8" s="62"/>
      <c r="H8" s="62"/>
      <c r="I8" s="21"/>
    </row>
    <row r="9" spans="2:9" ht="12.75">
      <c r="B9" s="19"/>
      <c r="C9" s="71"/>
      <c r="D9" s="76"/>
      <c r="E9" s="76"/>
      <c r="F9" s="136" t="s">
        <v>51</v>
      </c>
      <c r="G9" s="137"/>
      <c r="H9" s="138"/>
      <c r="I9" s="21"/>
    </row>
    <row r="10" spans="2:9" ht="27.75" customHeight="1">
      <c r="B10" s="19"/>
      <c r="C10" s="101" t="s">
        <v>93</v>
      </c>
      <c r="D10" s="102"/>
      <c r="E10" s="103"/>
      <c r="F10" s="73" t="s">
        <v>5</v>
      </c>
      <c r="G10" s="74" t="s">
        <v>53</v>
      </c>
      <c r="H10" s="74" t="s">
        <v>52</v>
      </c>
      <c r="I10" s="21"/>
    </row>
    <row r="11" spans="2:9" ht="12.75" customHeight="1">
      <c r="B11" s="19"/>
      <c r="C11" s="104" t="s">
        <v>78</v>
      </c>
      <c r="D11" s="102"/>
      <c r="E11" s="103"/>
      <c r="F11" s="75" t="s">
        <v>0</v>
      </c>
      <c r="G11" s="75" t="s">
        <v>1</v>
      </c>
      <c r="H11" s="75" t="s">
        <v>1</v>
      </c>
      <c r="I11" s="21"/>
    </row>
    <row r="12" spans="2:9" ht="19.5" customHeight="1">
      <c r="B12" s="19"/>
      <c r="C12" s="139" t="s">
        <v>95</v>
      </c>
      <c r="D12" s="140"/>
      <c r="E12" s="141"/>
      <c r="F12" s="109">
        <v>218624</v>
      </c>
      <c r="G12" s="110">
        <v>12.4</v>
      </c>
      <c r="H12" s="110">
        <v>-1.3</v>
      </c>
      <c r="I12" s="21"/>
    </row>
    <row r="13" spans="2:9" ht="12.75">
      <c r="B13" s="19"/>
      <c r="C13" s="78"/>
      <c r="D13" s="79"/>
      <c r="E13" s="79"/>
      <c r="F13" s="72" t="s">
        <v>49</v>
      </c>
      <c r="G13" s="72" t="s">
        <v>50</v>
      </c>
      <c r="H13" s="72" t="s">
        <v>48</v>
      </c>
      <c r="I13" s="21"/>
    </row>
    <row r="14" spans="2:9" ht="12.75">
      <c r="B14" s="19"/>
      <c r="C14" s="62"/>
      <c r="D14" s="62"/>
      <c r="E14" s="62"/>
      <c r="F14" s="4"/>
      <c r="G14" s="4"/>
      <c r="H14" s="4"/>
      <c r="I14" s="21"/>
    </row>
    <row r="15" spans="2:9" ht="54.75" customHeight="1">
      <c r="B15" s="19"/>
      <c r="C15" s="100" t="s">
        <v>79</v>
      </c>
      <c r="D15" s="97"/>
      <c r="E15" s="97"/>
      <c r="F15" s="98"/>
      <c r="G15" s="5" t="s">
        <v>66</v>
      </c>
      <c r="H15" s="5" t="s">
        <v>67</v>
      </c>
      <c r="I15" s="21"/>
    </row>
    <row r="16" spans="2:9" ht="15">
      <c r="B16" s="19"/>
      <c r="C16" s="95"/>
      <c r="D16" s="96"/>
      <c r="E16" s="96"/>
      <c r="F16" s="86"/>
      <c r="G16" s="9" t="s">
        <v>61</v>
      </c>
      <c r="H16" s="9" t="s">
        <v>61</v>
      </c>
      <c r="I16" s="21"/>
    </row>
    <row r="17" spans="2:9" ht="19.5" customHeight="1">
      <c r="B17" s="19"/>
      <c r="C17" s="77"/>
      <c r="D17" s="62"/>
      <c r="E17" s="62"/>
      <c r="F17" s="62"/>
      <c r="G17" s="108">
        <f>F12*G12</f>
        <v>2710937.6</v>
      </c>
      <c r="H17" s="108">
        <f>F12*H12</f>
        <v>-284211.2</v>
      </c>
      <c r="I17" s="21"/>
    </row>
    <row r="18" spans="2:9" ht="12.75">
      <c r="B18" s="19"/>
      <c r="C18" s="77"/>
      <c r="D18" s="62"/>
      <c r="E18" s="62"/>
      <c r="F18" s="4"/>
      <c r="G18" s="72" t="s">
        <v>54</v>
      </c>
      <c r="H18" s="72" t="s">
        <v>55</v>
      </c>
      <c r="I18" s="21"/>
    </row>
    <row r="19" spans="2:9" ht="39.75" customHeight="1">
      <c r="B19" s="19"/>
      <c r="C19" s="82"/>
      <c r="D19" s="79"/>
      <c r="E19" s="79"/>
      <c r="F19" s="90"/>
      <c r="G19" s="7" t="s">
        <v>64</v>
      </c>
      <c r="H19" s="7" t="s">
        <v>65</v>
      </c>
      <c r="I19" s="21"/>
    </row>
    <row r="20" spans="2:9" ht="12.75">
      <c r="B20" s="19"/>
      <c r="C20" s="62"/>
      <c r="D20" s="62"/>
      <c r="E20" s="62"/>
      <c r="F20" s="62"/>
      <c r="G20" s="62"/>
      <c r="H20" s="62"/>
      <c r="I20" s="21"/>
    </row>
    <row r="21" spans="2:9" ht="45" customHeight="1">
      <c r="B21" s="19"/>
      <c r="C21" s="99" t="s">
        <v>83</v>
      </c>
      <c r="D21" s="80"/>
      <c r="E21" s="80"/>
      <c r="F21" s="5" t="s">
        <v>2</v>
      </c>
      <c r="G21" s="5" t="s">
        <v>3</v>
      </c>
      <c r="H21" s="5" t="s">
        <v>4</v>
      </c>
      <c r="I21" s="21"/>
    </row>
    <row r="22" spans="2:9" ht="15">
      <c r="B22" s="19"/>
      <c r="C22" s="11" t="s">
        <v>39</v>
      </c>
      <c r="D22" s="81" t="s">
        <v>28</v>
      </c>
      <c r="E22" s="35" t="s">
        <v>29</v>
      </c>
      <c r="F22" s="9" t="s">
        <v>0</v>
      </c>
      <c r="G22" s="9" t="s">
        <v>1</v>
      </c>
      <c r="H22" s="9" t="s">
        <v>1</v>
      </c>
      <c r="I22" s="21"/>
    </row>
    <row r="23" spans="2:9" ht="19.5" customHeight="1">
      <c r="B23" s="19"/>
      <c r="C23" s="88" t="s">
        <v>108</v>
      </c>
      <c r="D23" s="111" t="s">
        <v>33</v>
      </c>
      <c r="E23" s="112">
        <v>38557</v>
      </c>
      <c r="F23" s="113">
        <v>3850</v>
      </c>
      <c r="G23" s="114">
        <v>-4.5</v>
      </c>
      <c r="H23" s="114">
        <v>9.5</v>
      </c>
      <c r="I23" s="21"/>
    </row>
    <row r="24" spans="2:9" ht="12.75">
      <c r="B24" s="19"/>
      <c r="C24" s="77"/>
      <c r="D24" s="62"/>
      <c r="E24" s="62"/>
      <c r="F24" s="72" t="s">
        <v>56</v>
      </c>
      <c r="G24" s="72" t="s">
        <v>57</v>
      </c>
      <c r="H24" s="72" t="s">
        <v>58</v>
      </c>
      <c r="I24" s="21"/>
    </row>
    <row r="25" spans="2:9" ht="64.5" customHeight="1">
      <c r="B25" s="19"/>
      <c r="C25" s="82" t="s">
        <v>123</v>
      </c>
      <c r="D25" s="79"/>
      <c r="E25" s="79"/>
      <c r="F25" s="7" t="s">
        <v>40</v>
      </c>
      <c r="G25" s="8" t="s">
        <v>59</v>
      </c>
      <c r="H25" s="8" t="s">
        <v>60</v>
      </c>
      <c r="I25" s="21"/>
    </row>
    <row r="26" spans="2:9" ht="12.75">
      <c r="B26" s="19"/>
      <c r="C26" s="62"/>
      <c r="D26" s="62"/>
      <c r="E26" s="62"/>
      <c r="F26" s="62"/>
      <c r="G26" s="62"/>
      <c r="H26" s="62"/>
      <c r="I26" s="21"/>
    </row>
    <row r="27" spans="2:9" ht="54.75" customHeight="1">
      <c r="B27" s="19"/>
      <c r="C27" s="83"/>
      <c r="D27" s="142" t="s">
        <v>84</v>
      </c>
      <c r="E27" s="143"/>
      <c r="F27" s="144"/>
      <c r="G27" s="5" t="s">
        <v>70</v>
      </c>
      <c r="H27" s="5" t="s">
        <v>71</v>
      </c>
      <c r="I27" s="21"/>
    </row>
    <row r="28" spans="2:9" ht="15">
      <c r="B28" s="19"/>
      <c r="C28" s="84"/>
      <c r="D28" s="89"/>
      <c r="E28" s="85"/>
      <c r="F28" s="86"/>
      <c r="G28" s="9" t="s">
        <v>61</v>
      </c>
      <c r="H28" s="9" t="s">
        <v>61</v>
      </c>
      <c r="I28" s="21"/>
    </row>
    <row r="29" spans="2:9" ht="19.5" customHeight="1">
      <c r="B29" s="19"/>
      <c r="C29" s="62"/>
      <c r="D29" s="77"/>
      <c r="E29" s="62"/>
      <c r="F29" s="62"/>
      <c r="G29" s="113">
        <f>F23*G23</f>
        <v>-17325</v>
      </c>
      <c r="H29" s="113">
        <f>F23*H23</f>
        <v>36575</v>
      </c>
      <c r="I29" s="21"/>
    </row>
    <row r="30" spans="2:9" ht="12.75">
      <c r="B30" s="19"/>
      <c r="C30" s="62"/>
      <c r="D30" s="77"/>
      <c r="E30" s="62"/>
      <c r="F30" s="4"/>
      <c r="G30" s="72" t="s">
        <v>68</v>
      </c>
      <c r="H30" s="72" t="s">
        <v>69</v>
      </c>
      <c r="I30" s="21"/>
    </row>
    <row r="31" spans="2:9" ht="39.75" customHeight="1">
      <c r="B31" s="19"/>
      <c r="C31" s="87"/>
      <c r="D31" s="78"/>
      <c r="E31" s="79"/>
      <c r="F31" s="90"/>
      <c r="G31" s="7" t="s">
        <v>63</v>
      </c>
      <c r="H31" s="7" t="s">
        <v>62</v>
      </c>
      <c r="I31" s="21"/>
    </row>
    <row r="32" spans="2:9" ht="12.75">
      <c r="B32" s="19"/>
      <c r="C32" s="62"/>
      <c r="D32" s="62"/>
      <c r="E32" s="62"/>
      <c r="F32" s="62"/>
      <c r="G32" s="62"/>
      <c r="H32" s="62"/>
      <c r="I32" s="21"/>
    </row>
    <row r="33" spans="2:9" ht="54.75" customHeight="1">
      <c r="B33" s="19"/>
      <c r="C33" s="83"/>
      <c r="D33" s="142" t="s">
        <v>85</v>
      </c>
      <c r="E33" s="143"/>
      <c r="F33" s="144"/>
      <c r="G33" s="5" t="s">
        <v>72</v>
      </c>
      <c r="H33" s="5" t="s">
        <v>77</v>
      </c>
      <c r="I33" s="21"/>
    </row>
    <row r="34" spans="2:9" ht="15">
      <c r="B34" s="19"/>
      <c r="C34" s="84"/>
      <c r="D34" s="89"/>
      <c r="E34" s="85"/>
      <c r="F34" s="91"/>
      <c r="G34" s="9" t="s">
        <v>61</v>
      </c>
      <c r="H34" s="9" t="s">
        <v>61</v>
      </c>
      <c r="I34" s="21"/>
    </row>
    <row r="35" spans="2:9" ht="19.5" customHeight="1">
      <c r="B35" s="19"/>
      <c r="C35" s="62"/>
      <c r="D35" s="77"/>
      <c r="E35" s="62"/>
      <c r="F35" s="92"/>
      <c r="G35" s="113">
        <f>G17+G29</f>
        <v>2693612.6</v>
      </c>
      <c r="H35" s="113">
        <f>H17+H29</f>
        <v>-247636.2</v>
      </c>
      <c r="I35" s="21"/>
    </row>
    <row r="36" spans="2:9" ht="12.75">
      <c r="B36" s="19"/>
      <c r="C36" s="62"/>
      <c r="D36" s="77"/>
      <c r="E36" s="62"/>
      <c r="F36" s="93"/>
      <c r="G36" s="72" t="s">
        <v>73</v>
      </c>
      <c r="H36" s="72" t="s">
        <v>74</v>
      </c>
      <c r="I36" s="21"/>
    </row>
    <row r="37" spans="2:9" ht="39.75" customHeight="1">
      <c r="B37" s="19"/>
      <c r="C37" s="87"/>
      <c r="D37" s="78"/>
      <c r="E37" s="79"/>
      <c r="F37" s="94"/>
      <c r="G37" s="7" t="s">
        <v>75</v>
      </c>
      <c r="H37" s="7" t="s">
        <v>76</v>
      </c>
      <c r="I37" s="21"/>
    </row>
    <row r="38" spans="2:9" ht="12.75">
      <c r="B38" s="19"/>
      <c r="C38" s="62"/>
      <c r="D38" s="62"/>
      <c r="E38" s="62"/>
      <c r="F38" s="62"/>
      <c r="G38" s="62"/>
      <c r="H38" s="62"/>
      <c r="I38" s="21"/>
    </row>
    <row r="39" spans="2:9" ht="12.75">
      <c r="B39" s="19"/>
      <c r="C39" s="71"/>
      <c r="D39" s="76"/>
      <c r="E39" s="76"/>
      <c r="F39" s="136" t="s">
        <v>96</v>
      </c>
      <c r="G39" s="137"/>
      <c r="H39" s="138"/>
      <c r="I39" s="21"/>
    </row>
    <row r="40" spans="2:9" ht="30" customHeight="1">
      <c r="B40" s="19"/>
      <c r="C40" s="101" t="s">
        <v>86</v>
      </c>
      <c r="D40" s="102"/>
      <c r="E40" s="103"/>
      <c r="F40" s="73" t="s">
        <v>5</v>
      </c>
      <c r="G40" s="74" t="s">
        <v>53</v>
      </c>
      <c r="H40" s="74" t="s">
        <v>52</v>
      </c>
      <c r="I40" s="21"/>
    </row>
    <row r="41" spans="2:9" ht="54.75" customHeight="1">
      <c r="B41" s="19"/>
      <c r="C41" s="101"/>
      <c r="D41" s="102"/>
      <c r="E41" s="103"/>
      <c r="F41" s="5" t="s">
        <v>87</v>
      </c>
      <c r="G41" s="5" t="s">
        <v>91</v>
      </c>
      <c r="H41" s="5" t="s">
        <v>92</v>
      </c>
      <c r="I41" s="21"/>
    </row>
    <row r="42" spans="2:9" ht="12.75" customHeight="1">
      <c r="B42" s="19"/>
      <c r="C42" s="104"/>
      <c r="D42" s="102"/>
      <c r="E42" s="103"/>
      <c r="F42" s="75" t="s">
        <v>0</v>
      </c>
      <c r="G42" s="75" t="s">
        <v>1</v>
      </c>
      <c r="H42" s="75" t="s">
        <v>1</v>
      </c>
      <c r="I42" s="21"/>
    </row>
    <row r="43" spans="2:9" ht="19.5" customHeight="1">
      <c r="B43" s="19"/>
      <c r="C43" s="139"/>
      <c r="D43" s="140"/>
      <c r="E43" s="141"/>
      <c r="F43" s="106">
        <f>F12+F23</f>
        <v>222474</v>
      </c>
      <c r="G43" s="107">
        <f>G35/F43</f>
        <v>12.107538858473351</v>
      </c>
      <c r="H43" s="107">
        <f>H35/F43</f>
        <v>-1.1131017557107798</v>
      </c>
      <c r="I43" s="21"/>
    </row>
    <row r="44" spans="2:9" ht="12.75">
      <c r="B44" s="19"/>
      <c r="C44" s="78"/>
      <c r="D44" s="79"/>
      <c r="E44" s="79"/>
      <c r="F44" s="72" t="s">
        <v>88</v>
      </c>
      <c r="G44" s="72" t="s">
        <v>89</v>
      </c>
      <c r="H44" s="72" t="s">
        <v>90</v>
      </c>
      <c r="I44" s="21"/>
    </row>
    <row r="45" spans="2:9" ht="12.75">
      <c r="B45" s="19"/>
      <c r="C45" s="62"/>
      <c r="D45" s="62"/>
      <c r="E45" s="62"/>
      <c r="F45" s="62"/>
      <c r="G45" s="62"/>
      <c r="H45" s="62"/>
      <c r="I45" s="21"/>
    </row>
    <row r="46" spans="2:9" ht="12.75">
      <c r="B46" s="19"/>
      <c r="C46" s="71"/>
      <c r="D46" s="76"/>
      <c r="E46" s="76"/>
      <c r="F46" s="136" t="s">
        <v>103</v>
      </c>
      <c r="G46" s="137"/>
      <c r="H46" s="138"/>
      <c r="I46" s="21"/>
    </row>
    <row r="47" spans="2:9" ht="30" customHeight="1">
      <c r="B47" s="19"/>
      <c r="C47" s="101" t="s">
        <v>104</v>
      </c>
      <c r="D47" s="102"/>
      <c r="E47" s="103"/>
      <c r="F47" s="73" t="s">
        <v>5</v>
      </c>
      <c r="G47" s="74" t="s">
        <v>53</v>
      </c>
      <c r="H47" s="74" t="s">
        <v>52</v>
      </c>
      <c r="I47" s="21"/>
    </row>
    <row r="48" spans="2:9" ht="54.75" customHeight="1">
      <c r="B48" s="19"/>
      <c r="C48" s="101"/>
      <c r="D48" s="102"/>
      <c r="E48" s="103"/>
      <c r="F48" s="5" t="s">
        <v>97</v>
      </c>
      <c r="G48" s="5" t="s">
        <v>98</v>
      </c>
      <c r="H48" s="5" t="s">
        <v>99</v>
      </c>
      <c r="I48" s="21"/>
    </row>
    <row r="49" spans="2:9" ht="12.75" customHeight="1">
      <c r="B49" s="19"/>
      <c r="C49" s="104"/>
      <c r="D49" s="102"/>
      <c r="E49" s="103"/>
      <c r="F49" s="75" t="s">
        <v>0</v>
      </c>
      <c r="G49" s="75" t="s">
        <v>1</v>
      </c>
      <c r="H49" s="75" t="s">
        <v>1</v>
      </c>
      <c r="I49" s="21"/>
    </row>
    <row r="50" spans="2:9" ht="19.5" customHeight="1">
      <c r="B50" s="19"/>
      <c r="C50" s="139"/>
      <c r="D50" s="140"/>
      <c r="E50" s="141"/>
      <c r="F50" s="106">
        <f>F12</f>
        <v>218624</v>
      </c>
      <c r="G50" s="107">
        <f>G12</f>
        <v>12.4</v>
      </c>
      <c r="H50" s="107">
        <f>H12</f>
        <v>-1.3</v>
      </c>
      <c r="I50" s="21"/>
    </row>
    <row r="51" spans="2:9" ht="12.75">
      <c r="B51" s="19"/>
      <c r="C51" s="78"/>
      <c r="D51" s="79"/>
      <c r="E51" s="79"/>
      <c r="F51" s="72" t="s">
        <v>100</v>
      </c>
      <c r="G51" s="72" t="s">
        <v>101</v>
      </c>
      <c r="H51" s="72" t="s">
        <v>102</v>
      </c>
      <c r="I51" s="21"/>
    </row>
    <row r="52" spans="2:9" ht="12.75">
      <c r="B52" s="19"/>
      <c r="C52" s="62"/>
      <c r="D52" s="62"/>
      <c r="E52" s="62"/>
      <c r="F52" s="62"/>
      <c r="G52" s="62"/>
      <c r="H52" s="62"/>
      <c r="I52" s="21"/>
    </row>
    <row r="53" spans="2:9" ht="12.75">
      <c r="B53" s="19"/>
      <c r="C53" s="71"/>
      <c r="D53" s="76"/>
      <c r="E53" s="76"/>
      <c r="F53" s="136" t="s">
        <v>105</v>
      </c>
      <c r="G53" s="137"/>
      <c r="H53" s="138"/>
      <c r="I53" s="21"/>
    </row>
    <row r="54" spans="2:9" ht="30" customHeight="1">
      <c r="B54" s="19"/>
      <c r="C54" s="101" t="s">
        <v>120</v>
      </c>
      <c r="D54" s="102"/>
      <c r="E54" s="103"/>
      <c r="F54" s="73" t="s">
        <v>5</v>
      </c>
      <c r="G54" s="74" t="s">
        <v>53</v>
      </c>
      <c r="H54" s="74" t="s">
        <v>52</v>
      </c>
      <c r="I54" s="21"/>
    </row>
    <row r="55" spans="2:9" ht="54.75" customHeight="1">
      <c r="B55" s="19"/>
      <c r="C55" s="101"/>
      <c r="D55" s="102"/>
      <c r="E55" s="103"/>
      <c r="F55" s="5" t="s">
        <v>110</v>
      </c>
      <c r="G55" s="5" t="s">
        <v>111</v>
      </c>
      <c r="H55" s="5" t="s">
        <v>112</v>
      </c>
      <c r="I55" s="21"/>
    </row>
    <row r="56" spans="2:9" ht="12.75" customHeight="1">
      <c r="B56" s="19"/>
      <c r="C56" s="104"/>
      <c r="D56" s="102"/>
      <c r="E56" s="103"/>
      <c r="F56" s="75" t="s">
        <v>0</v>
      </c>
      <c r="G56" s="75" t="s">
        <v>1</v>
      </c>
      <c r="H56" s="75" t="s">
        <v>1</v>
      </c>
      <c r="I56" s="21"/>
    </row>
    <row r="57" spans="2:9" ht="19.5" customHeight="1">
      <c r="B57" s="19"/>
      <c r="C57" s="139"/>
      <c r="D57" s="140"/>
      <c r="E57" s="141"/>
      <c r="F57" s="106">
        <f>F43-F50</f>
        <v>3850</v>
      </c>
      <c r="G57" s="107">
        <f>G43-G50</f>
        <v>-0.29246114152664937</v>
      </c>
      <c r="H57" s="107">
        <f>H43-H50</f>
        <v>0.1868982442892202</v>
      </c>
      <c r="I57" s="21"/>
    </row>
    <row r="58" spans="2:9" ht="12.75">
      <c r="B58" s="19"/>
      <c r="C58" s="78"/>
      <c r="D58" s="79"/>
      <c r="E58" s="79"/>
      <c r="F58" s="72" t="s">
        <v>102</v>
      </c>
      <c r="G58" s="72" t="s">
        <v>106</v>
      </c>
      <c r="H58" s="72" t="s">
        <v>107</v>
      </c>
      <c r="I58" s="21"/>
    </row>
    <row r="59" spans="2:9" ht="12.75">
      <c r="B59" s="19"/>
      <c r="C59" s="62"/>
      <c r="D59" s="62"/>
      <c r="E59" s="62"/>
      <c r="F59" s="62"/>
      <c r="G59" s="62"/>
      <c r="H59" s="62"/>
      <c r="I59" s="21"/>
    </row>
    <row r="60" spans="2:9" ht="12.75">
      <c r="B60" s="19"/>
      <c r="C60" s="71"/>
      <c r="D60" s="76"/>
      <c r="E60" s="76"/>
      <c r="F60" s="136" t="s">
        <v>105</v>
      </c>
      <c r="G60" s="137"/>
      <c r="H60" s="138"/>
      <c r="I60" s="21"/>
    </row>
    <row r="61" spans="2:9" ht="30" customHeight="1">
      <c r="B61" s="19"/>
      <c r="C61" s="151" t="s">
        <v>122</v>
      </c>
      <c r="D61" s="102"/>
      <c r="E61" s="103"/>
      <c r="F61" s="73" t="s">
        <v>5</v>
      </c>
      <c r="G61" s="74" t="s">
        <v>53</v>
      </c>
      <c r="H61" s="74" t="s">
        <v>52</v>
      </c>
      <c r="I61" s="21"/>
    </row>
    <row r="62" spans="2:9" ht="67.5" customHeight="1">
      <c r="B62" s="19"/>
      <c r="C62" s="151"/>
      <c r="D62" s="102"/>
      <c r="E62" s="103"/>
      <c r="F62" s="5" t="s">
        <v>124</v>
      </c>
      <c r="G62" s="5" t="s">
        <v>125</v>
      </c>
      <c r="H62" s="5" t="s">
        <v>118</v>
      </c>
      <c r="I62" s="21"/>
    </row>
    <row r="63" spans="2:9" ht="12.75" customHeight="1">
      <c r="B63" s="19"/>
      <c r="C63" s="104"/>
      <c r="D63" s="102"/>
      <c r="E63" s="103"/>
      <c r="F63" s="75" t="s">
        <v>0</v>
      </c>
      <c r="G63" s="75" t="s">
        <v>1</v>
      </c>
      <c r="H63" s="75" t="s">
        <v>119</v>
      </c>
      <c r="I63" s="21"/>
    </row>
    <row r="64" spans="2:9" ht="19.5" customHeight="1">
      <c r="B64" s="19"/>
      <c r="C64" s="116" t="s">
        <v>121</v>
      </c>
      <c r="D64" s="117" t="s">
        <v>116</v>
      </c>
      <c r="E64" s="105"/>
      <c r="F64" s="115">
        <f>F57/F50</f>
        <v>0.01761014344262295</v>
      </c>
      <c r="G64" s="115">
        <f>G57/D64</f>
        <v>-0.0029661373379984723</v>
      </c>
      <c r="H64" s="107">
        <f>H57*12</f>
        <v>2.2427789314706423</v>
      </c>
      <c r="I64" s="21"/>
    </row>
    <row r="65" spans="2:9" ht="12.75">
      <c r="B65" s="19"/>
      <c r="C65" s="78"/>
      <c r="D65" s="72" t="s">
        <v>113</v>
      </c>
      <c r="E65" s="79"/>
      <c r="F65" s="72" t="s">
        <v>114</v>
      </c>
      <c r="G65" s="72" t="s">
        <v>115</v>
      </c>
      <c r="H65" s="72" t="s">
        <v>117</v>
      </c>
      <c r="I65" s="21"/>
    </row>
    <row r="66" spans="2:9" ht="12.75">
      <c r="B66" s="19"/>
      <c r="C66" s="62"/>
      <c r="D66" s="62"/>
      <c r="E66" s="62"/>
      <c r="F66" s="62"/>
      <c r="G66" s="62"/>
      <c r="H66" s="62"/>
      <c r="I66" s="21"/>
    </row>
    <row r="67" spans="2:9" ht="30" customHeight="1">
      <c r="B67" s="19"/>
      <c r="C67" s="118" t="s">
        <v>126</v>
      </c>
      <c r="D67" s="76"/>
      <c r="E67" s="76"/>
      <c r="F67" s="76"/>
      <c r="G67" s="76"/>
      <c r="H67" s="119"/>
      <c r="I67" s="21"/>
    </row>
    <row r="68" spans="2:9" ht="15">
      <c r="B68" s="19"/>
      <c r="C68" s="126" t="s">
        <v>127</v>
      </c>
      <c r="D68" s="149"/>
      <c r="E68" s="149"/>
      <c r="F68" s="149"/>
      <c r="G68" s="149"/>
      <c r="H68" s="150"/>
      <c r="I68" s="21"/>
    </row>
    <row r="69" spans="2:9" ht="15">
      <c r="B69" s="19"/>
      <c r="C69" s="126" t="s">
        <v>128</v>
      </c>
      <c r="D69" s="149"/>
      <c r="E69" s="149"/>
      <c r="F69" s="149"/>
      <c r="G69" s="149"/>
      <c r="H69" s="150"/>
      <c r="I69" s="21"/>
    </row>
    <row r="70" spans="2:9" ht="15">
      <c r="B70" s="19"/>
      <c r="C70" s="126" t="s">
        <v>129</v>
      </c>
      <c r="D70" s="149"/>
      <c r="E70" s="149"/>
      <c r="F70" s="149"/>
      <c r="G70" s="149"/>
      <c r="H70" s="150"/>
      <c r="I70" s="21"/>
    </row>
    <row r="71" spans="2:9" ht="12.75">
      <c r="B71" s="19"/>
      <c r="C71" s="78" t="s">
        <v>130</v>
      </c>
      <c r="D71" s="79"/>
      <c r="E71" s="79"/>
      <c r="F71" s="79"/>
      <c r="G71" s="79"/>
      <c r="H71" s="120"/>
      <c r="I71" s="21"/>
    </row>
    <row r="72" spans="2:9" ht="13.5" thickBot="1">
      <c r="B72" s="63"/>
      <c r="C72" s="64"/>
      <c r="D72" s="64"/>
      <c r="E72" s="64"/>
      <c r="F72" s="64"/>
      <c r="G72" s="64"/>
      <c r="H72" s="64"/>
      <c r="I72" s="65"/>
    </row>
  </sheetData>
  <mergeCells count="16">
    <mergeCell ref="C3:H3"/>
    <mergeCell ref="F39:H39"/>
    <mergeCell ref="C43:E43"/>
    <mergeCell ref="F9:H9"/>
    <mergeCell ref="D27:F27"/>
    <mergeCell ref="D33:F33"/>
    <mergeCell ref="C12:E12"/>
    <mergeCell ref="F46:H46"/>
    <mergeCell ref="C50:E50"/>
    <mergeCell ref="F53:H53"/>
    <mergeCell ref="C57:E57"/>
    <mergeCell ref="C70:H70"/>
    <mergeCell ref="F60:H60"/>
    <mergeCell ref="C61:C62"/>
    <mergeCell ref="C68:H68"/>
    <mergeCell ref="C69:H69"/>
  </mergeCells>
  <printOptions/>
  <pageMargins left="0.75" right="0.75" top="1" bottom="1.54" header="0.5" footer="0.5"/>
  <pageSetup fitToHeight="2" fitToWidth="1" horizontalDpi="360" verticalDpi="36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Womack</dc:creator>
  <cp:keywords/>
  <dc:description/>
  <cp:lastModifiedBy>Kenneth Vazquez</cp:lastModifiedBy>
  <cp:lastPrinted>2006-08-15T14:22:44Z</cp:lastPrinted>
  <dcterms:created xsi:type="dcterms:W3CDTF">2005-06-19T01:50:49Z</dcterms:created>
  <dcterms:modified xsi:type="dcterms:W3CDTF">2006-08-15T14:26:05Z</dcterms:modified>
  <cp:category/>
  <cp:version/>
  <cp:contentType/>
  <cp:contentStatus/>
</cp:coreProperties>
</file>